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radfordgovuk-my.sharepoint.com/personal/jacqueline_ramdeen_bradford_gov_uk/Documents/"/>
    </mc:Choice>
  </mc:AlternateContent>
  <xr:revisionPtr revIDLastSave="1364" documentId="8_{83A541EE-4E06-4E9C-AAD4-C9F4588DF914}" xr6:coauthVersionLast="47" xr6:coauthVersionMax="47" xr10:uidLastSave="{473B2BD1-34D4-487F-ACA8-99A5C84A5CF3}"/>
  <bookViews>
    <workbookView xWindow="-120" yWindow="-120" windowWidth="21840" windowHeight="13020" activeTab="2" xr2:uid="{00000000-000D-0000-FFFF-FFFF00000000}"/>
  </bookViews>
  <sheets>
    <sheet name="Keighley" sheetId="1" r:id="rId1"/>
    <sheet name="Shipley" sheetId="2" r:id="rId2"/>
    <sheet name="Summary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4" i="1" l="1"/>
  <c r="O29" i="2"/>
  <c r="Q29" i="2"/>
  <c r="N27" i="2"/>
  <c r="N26" i="2"/>
  <c r="N25" i="2" l="1"/>
  <c r="H4" i="3"/>
  <c r="I29" i="2"/>
  <c r="N40" i="1"/>
  <c r="I44" i="1"/>
  <c r="O44" i="1"/>
  <c r="P44" i="1"/>
  <c r="N41" i="1"/>
  <c r="M29" i="2"/>
  <c r="N24" i="2" l="1"/>
  <c r="N23" i="2"/>
  <c r="R44" i="1"/>
  <c r="N22" i="1"/>
  <c r="N22" i="2"/>
  <c r="N36" i="1"/>
  <c r="N39" i="1"/>
  <c r="N38" i="1"/>
  <c r="N37" i="1"/>
  <c r="N35" i="1" l="1"/>
  <c r="N34" i="1"/>
  <c r="N33" i="1"/>
  <c r="N32" i="1"/>
  <c r="N31" i="1"/>
  <c r="R29" i="2"/>
  <c r="N44" i="1" l="1"/>
  <c r="N21" i="2"/>
  <c r="N30" i="1" l="1"/>
  <c r="N27" i="1"/>
  <c r="N28" i="1"/>
  <c r="N29" i="1"/>
  <c r="N26" i="1"/>
  <c r="N25" i="1"/>
  <c r="N20" i="2" l="1"/>
  <c r="N24" i="1" l="1"/>
  <c r="N19" i="2"/>
  <c r="N18" i="2" l="1"/>
  <c r="N16" i="2"/>
  <c r="N17" i="2"/>
  <c r="N15" i="2"/>
  <c r="N23" i="1" l="1"/>
  <c r="N14" i="2" l="1"/>
  <c r="N13" i="2" l="1"/>
  <c r="N12" i="2" l="1"/>
  <c r="N21" i="1"/>
  <c r="N20" i="1"/>
  <c r="N3" i="1" l="1"/>
  <c r="N4" i="1"/>
  <c r="N6" i="1"/>
  <c r="N7" i="1"/>
  <c r="N8" i="1"/>
  <c r="N9" i="1"/>
  <c r="N10" i="1"/>
  <c r="N12" i="1"/>
  <c r="N11" i="1"/>
  <c r="N14" i="1"/>
  <c r="N15" i="1"/>
  <c r="N16" i="1"/>
  <c r="N17" i="1"/>
  <c r="N18" i="1"/>
  <c r="N6" i="2" l="1"/>
  <c r="N10" i="2"/>
  <c r="N9" i="2"/>
  <c r="N7" i="2"/>
  <c r="N8" i="2"/>
  <c r="P8" i="2" l="1"/>
  <c r="N29" i="2"/>
  <c r="P7" i="2"/>
  <c r="P10" i="2"/>
  <c r="P9" i="2"/>
  <c r="I3" i="3"/>
  <c r="I4" i="3" l="1"/>
  <c r="I6" i="3" s="1"/>
  <c r="N5" i="2" l="1"/>
  <c r="N4" i="2"/>
  <c r="N3" i="2"/>
  <c r="G4" i="3"/>
  <c r="F4" i="3"/>
  <c r="E4" i="3" l="1"/>
  <c r="P4" i="2"/>
  <c r="P5" i="2"/>
  <c r="J4" i="3"/>
  <c r="G3" i="3"/>
  <c r="H3" i="3"/>
  <c r="H6" i="3" s="1"/>
  <c r="J3" i="3" l="1"/>
  <c r="G6" i="3"/>
  <c r="E3" i="3"/>
  <c r="F3" i="3" l="1"/>
  <c r="F6" i="3" s="1"/>
</calcChain>
</file>

<file path=xl/sharedStrings.xml><?xml version="1.0" encoding="utf-8"?>
<sst xmlns="http://schemas.openxmlformats.org/spreadsheetml/2006/main" count="553" uniqueCount="428">
  <si>
    <t>KTF -001</t>
  </si>
  <si>
    <t>Yorkshire Precision Engineering Ltd</t>
  </si>
  <si>
    <t xml:space="preserve">Limited </t>
  </si>
  <si>
    <t>KTF -003</t>
  </si>
  <si>
    <t>KTF -009</t>
  </si>
  <si>
    <t>Pave Haworth Ltd</t>
  </si>
  <si>
    <t>Food and Drink (Deli &amp; Bistro)</t>
  </si>
  <si>
    <t>Company Name</t>
  </si>
  <si>
    <t>Current Number of employees (FTE)</t>
  </si>
  <si>
    <t>Project Details</t>
  </si>
  <si>
    <t>Total cost of project</t>
  </si>
  <si>
    <t>Private sector match</t>
  </si>
  <si>
    <t>Address</t>
  </si>
  <si>
    <t>Post code</t>
  </si>
  <si>
    <t>Grant Approval Amount</t>
  </si>
  <si>
    <t>Reference No.</t>
  </si>
  <si>
    <t>Date approved</t>
  </si>
  <si>
    <t>Company Registration No</t>
  </si>
  <si>
    <t>Manufacture and installation  of aluminium glazed facades</t>
  </si>
  <si>
    <t>Mechanical Engineering subcontractors</t>
  </si>
  <si>
    <t>No. of jobs to be created  (Fte)</t>
  </si>
  <si>
    <t>Airevalley Architectural (Aluminium) Ltd</t>
  </si>
  <si>
    <t>Chef Akila</t>
  </si>
  <si>
    <t>D &amp; E Metal Fabrications Ltd</t>
  </si>
  <si>
    <t>Company Status</t>
  </si>
  <si>
    <t xml:space="preserve"> Business Activity</t>
  </si>
  <si>
    <t>KTF -018</t>
  </si>
  <si>
    <t>Ready meal manufacturers</t>
  </si>
  <si>
    <t>SF-016</t>
  </si>
  <si>
    <t>Metal Fabrication</t>
  </si>
  <si>
    <t>BD17 7AD</t>
  </si>
  <si>
    <t xml:space="preserve">Unit 1 ,    Weirside Court
Dockfield Road,  Shipley
</t>
  </si>
  <si>
    <t>Create more space to allow business growth</t>
  </si>
  <si>
    <t>SF-008</t>
  </si>
  <si>
    <t>Simply Digital Print Ltd</t>
  </si>
  <si>
    <t>07429627</t>
  </si>
  <si>
    <t>Printing</t>
  </si>
  <si>
    <t>1</t>
  </si>
  <si>
    <t>Purchase of a new printing press</t>
  </si>
  <si>
    <t>10-12 Commercial Street Shipley</t>
  </si>
  <si>
    <t>BD18 3SR</t>
  </si>
  <si>
    <t>KTF -019</t>
  </si>
  <si>
    <t>Byworth Boilers Ltd</t>
  </si>
  <si>
    <t>KTF -027</t>
  </si>
  <si>
    <t>Fretwell Print and Design Ltd</t>
  </si>
  <si>
    <t>Print &amp; Direct  Mail</t>
  </si>
  <si>
    <t>Grow the business -  need to replace printing press with a new model</t>
  </si>
  <si>
    <t>Manufacture industrial steam &amp; hot water Boilers</t>
  </si>
  <si>
    <t>KTF-005</t>
  </si>
  <si>
    <t>SF-10</t>
  </si>
  <si>
    <t>J W Stead &amp; Son Ltd</t>
  </si>
  <si>
    <t>Manufacturing/Engineering</t>
  </si>
  <si>
    <t>Purchase of 2 injection moulding machines &amp; property improvements</t>
  </si>
  <si>
    <t>Increase productivity and efficiency.</t>
  </si>
  <si>
    <t>John Stead Works,  Thackley Old Road  Shipley</t>
  </si>
  <si>
    <t>BD18 1QB</t>
  </si>
  <si>
    <t>Manufacture and supply of uniforms, braid and accoutrement and also manufacture of technical textiles</t>
  </si>
  <si>
    <t>Project E - Capital Assistance to Business Growth (Keighley)</t>
  </si>
  <si>
    <t>Project D - Capital Assistance to Business Growth (Shipley)</t>
  </si>
  <si>
    <t>Projects Summary</t>
  </si>
  <si>
    <t>Application Numbers</t>
  </si>
  <si>
    <t>Total Cost</t>
  </si>
  <si>
    <t>Private Sector Match</t>
  </si>
  <si>
    <t>Grant Amount</t>
  </si>
  <si>
    <t>FTE Jobs TBC</t>
  </si>
  <si>
    <t>Rejected</t>
  </si>
  <si>
    <t>EOI Received</t>
  </si>
  <si>
    <t>Grants Paid</t>
  </si>
  <si>
    <t>Three Little Birds Bakery Ltd</t>
  </si>
  <si>
    <t>Project Proposal</t>
  </si>
  <si>
    <t>Keighley</t>
  </si>
  <si>
    <t>Shipley</t>
  </si>
  <si>
    <t>KTF -035</t>
  </si>
  <si>
    <t>Cake making &amp; bakery</t>
  </si>
  <si>
    <t>George Green (Kly) Ltd</t>
  </si>
  <si>
    <t>Steel engineering</t>
  </si>
  <si>
    <t>Mark Finn Laboratory Furniture Ltd</t>
  </si>
  <si>
    <t>Manufacturing &amp; installing laboratory equipment</t>
  </si>
  <si>
    <t>KTF-037</t>
  </si>
  <si>
    <t>Vanilla Etc</t>
  </si>
  <si>
    <t>Manufacture of vanilla products</t>
  </si>
  <si>
    <t>The Old PO (Haworth) Ltd</t>
  </si>
  <si>
    <t>Café &amp; bar</t>
  </si>
  <si>
    <t>KTF-045</t>
  </si>
  <si>
    <t>KTF-046</t>
  </si>
  <si>
    <t>SF-027</t>
  </si>
  <si>
    <t>The Rizues Limited</t>
  </si>
  <si>
    <t>04306095</t>
  </si>
  <si>
    <t>Uniform to the health care sector</t>
  </si>
  <si>
    <t>Quayside. Salts Mill Road, Shipley</t>
  </si>
  <si>
    <t xml:space="preserve"> BD18 3ST</t>
  </si>
  <si>
    <t>refurbishment works and delivery and installation of machinery</t>
  </si>
  <si>
    <t>Machinery to increase production capability</t>
  </si>
  <si>
    <t>R Grech Binding</t>
  </si>
  <si>
    <t>Hughes Bakery</t>
  </si>
  <si>
    <t>Sole trader</t>
  </si>
  <si>
    <t>SF-029</t>
  </si>
  <si>
    <t>SF-033</t>
  </si>
  <si>
    <t>Edition binding/bookbinding</t>
  </si>
  <si>
    <t>Bakery</t>
  </si>
  <si>
    <t>60</t>
  </si>
  <si>
    <t>Hirst Lane, Shipley</t>
  </si>
  <si>
    <t>BD18 4NQ</t>
  </si>
  <si>
    <t>3 - 5 Wharfe Street,  Shipley</t>
  </si>
  <si>
    <t>Purchase new splitting machine</t>
  </si>
  <si>
    <t>BD17 7DW</t>
  </si>
  <si>
    <t>n/a</t>
  </si>
  <si>
    <t>Teconnex Ltd</t>
  </si>
  <si>
    <t>Development Engineering</t>
  </si>
  <si>
    <t>ASC Cartons</t>
  </si>
  <si>
    <t>Intervention level %</t>
  </si>
  <si>
    <t>BD17 7SW</t>
  </si>
  <si>
    <t>Sub contract machining</t>
  </si>
  <si>
    <t>Purchase 2 CNC machines &amp; mist extraction system</t>
  </si>
  <si>
    <t>Hillside Works, Leeds Road, Shipley</t>
  </si>
  <si>
    <t>BD18 1DZ</t>
  </si>
  <si>
    <t>Manufacturers of corrugated packaging</t>
  </si>
  <si>
    <t>Replacement of obsolete, inefficient machinery</t>
  </si>
  <si>
    <t>Purchase 3 new machines and installation</t>
  </si>
  <si>
    <t>Manufacturing &amp; engineering</t>
  </si>
  <si>
    <t>Listed building</t>
  </si>
  <si>
    <t>Y</t>
  </si>
  <si>
    <t>Floorspace repurposed (sq m)</t>
  </si>
  <si>
    <t>KTF-040</t>
  </si>
  <si>
    <t>STF-028</t>
  </si>
  <si>
    <t>STF-026</t>
  </si>
  <si>
    <t>Average grant</t>
  </si>
  <si>
    <t>Keighley Laboratories</t>
  </si>
  <si>
    <t>Sub contract metallurgical testing, analysis, and consultancy</t>
  </si>
  <si>
    <t>Fibreline</t>
  </si>
  <si>
    <t>Manufacture &amp; supply of upholstery fillings to the domestic furniture market</t>
  </si>
  <si>
    <t xml:space="preserve">George Pickersgill </t>
  </si>
  <si>
    <t>Hirstwood Industrial Estate, Hirstwood Road</t>
  </si>
  <si>
    <t>BD18 4BU</t>
  </si>
  <si>
    <t>Removals, storage &amp; kitchen distribution</t>
  </si>
  <si>
    <t>Acquisition of additional office space &amp; expansion of warehouse space</t>
  </si>
  <si>
    <t>Refurbishment of new office &amp; demolish existing offices.</t>
  </si>
  <si>
    <t>STF-035</t>
  </si>
  <si>
    <t>KTF - 012</t>
  </si>
  <si>
    <t>KTF - 030</t>
  </si>
  <si>
    <t>Bio Nature Ltd</t>
  </si>
  <si>
    <t>Install new offices and repurpose the existing office for a staff rest room</t>
  </si>
  <si>
    <t>Contract packaging &amp; wholesale distribution</t>
  </si>
  <si>
    <t>Tap In Supplies</t>
  </si>
  <si>
    <t>Concentric Design Ltd</t>
  </si>
  <si>
    <t>Plaey Ltd</t>
  </si>
  <si>
    <t>KTF-063</t>
  </si>
  <si>
    <t>KTF-065</t>
  </si>
  <si>
    <t>KTF-062</t>
  </si>
  <si>
    <t>Plumbers merchants</t>
  </si>
  <si>
    <t>Catering design &amp; installatioin</t>
  </si>
  <si>
    <t>Salts Mill, Shipley</t>
  </si>
  <si>
    <t>BD18 3LA</t>
  </si>
  <si>
    <t>Furniture design &amp; production</t>
  </si>
  <si>
    <t>Purchase machinery</t>
  </si>
  <si>
    <t>Purchase of a CNC machine to increase productivity</t>
  </si>
  <si>
    <t>Vasilis Ltd t/as The Greek Corner</t>
  </si>
  <si>
    <t>18 Kirkgate, Shipley</t>
  </si>
  <si>
    <t>BD18 3QN</t>
  </si>
  <si>
    <t>Breakfast restaurant &amp; café</t>
  </si>
  <si>
    <t>New start business</t>
  </si>
  <si>
    <t>Property works &amp; purchase catering/kitchen equipment</t>
  </si>
  <si>
    <t>KTF-066</t>
  </si>
  <si>
    <t>Timothy Taylor</t>
  </si>
  <si>
    <t>Burrow &amp; Crowe</t>
  </si>
  <si>
    <t>Accountants &amp; Tax Advisers</t>
  </si>
  <si>
    <t>Brewery</t>
  </si>
  <si>
    <t>Denso Marston</t>
  </si>
  <si>
    <t>Rotate IT t/as Whirli</t>
  </si>
  <si>
    <t>The Wyedean Weaving Co Ltd</t>
  </si>
  <si>
    <t>Basement of former Spinning Shed,  Salts Mill, Victoria Road</t>
  </si>
  <si>
    <t>Subscription based toy company</t>
  </si>
  <si>
    <t>Relocation &amp; expansion</t>
  </si>
  <si>
    <t>Relocating to new premises and warehouse set up costs.</t>
  </si>
  <si>
    <t>STF-043</t>
  </si>
  <si>
    <t>STF-039</t>
  </si>
  <si>
    <t>STF-042</t>
  </si>
  <si>
    <t>STF-032</t>
  </si>
  <si>
    <t>KTF-049</t>
  </si>
  <si>
    <t>Marston House, Otley Road, Shipley</t>
  </si>
  <si>
    <t>BD17 7JR</t>
  </si>
  <si>
    <t>Manufacture of Heat exchangers</t>
  </si>
  <si>
    <t>Capital investment plan</t>
  </si>
  <si>
    <t xml:space="preserve">Investment in new technology &amp; equipment to modernise processes </t>
  </si>
  <si>
    <t>Additional/new machinery to increase production capacity</t>
  </si>
  <si>
    <t xml:space="preserve">Unit 7 Acorn Industrial Estate, Otley Road, Shipley
</t>
  </si>
  <si>
    <t>Diversify into new industries &amp; attract new customers</t>
  </si>
  <si>
    <t>Purchase of a CNC  &amp; briquette machine to increase productivity</t>
  </si>
  <si>
    <t>Limited</t>
  </si>
  <si>
    <t>Oracle Opticians</t>
  </si>
  <si>
    <t>18 Market Street</t>
  </si>
  <si>
    <t>BD</t>
  </si>
  <si>
    <t>Opticians</t>
  </si>
  <si>
    <t>STF-041</t>
  </si>
  <si>
    <t>STF-044</t>
  </si>
  <si>
    <t>Partline Ltd</t>
  </si>
  <si>
    <t xml:space="preserve">  3012761   </t>
  </si>
  <si>
    <t>Vehicle parts</t>
  </si>
  <si>
    <t>Northway Vehicle Sales</t>
  </si>
  <si>
    <t>04857950</t>
  </si>
  <si>
    <t>Vehicle Rental and Sales</t>
  </si>
  <si>
    <t>Purchase of EV  &amp; DC Chargers</t>
  </si>
  <si>
    <t>Otley Road</t>
  </si>
  <si>
    <t>Invest in new technology</t>
  </si>
  <si>
    <t xml:space="preserve">Dockfield Road </t>
  </si>
  <si>
    <t>BD17 7AZ</t>
  </si>
  <si>
    <t>Invesement in new plant and infrastructure</t>
  </si>
  <si>
    <t>PFF Packaging Ltd</t>
  </si>
  <si>
    <t>Carnaud Metalbox Engineering</t>
  </si>
  <si>
    <t>Packaging Manufacturing</t>
  </si>
  <si>
    <t>Dockfield Road</t>
  </si>
  <si>
    <t>BD17 7AY</t>
  </si>
  <si>
    <t>Manufacture of machinery for food, beverages and tobacco processing</t>
  </si>
  <si>
    <t xml:space="preserve">Capital expenditure </t>
  </si>
  <si>
    <t>Installation of  a ventilation system,  purchase of lapping/granite tables</t>
  </si>
  <si>
    <t>Hairdressing</t>
  </si>
  <si>
    <t>Ms S Risidi t/a Hairavanti</t>
  </si>
  <si>
    <t>KTF-070</t>
  </si>
  <si>
    <t>KTF-069</t>
  </si>
  <si>
    <t>CGI &amp; Animation</t>
  </si>
  <si>
    <t>KTF-075</t>
  </si>
  <si>
    <t>Acetarc</t>
  </si>
  <si>
    <t>Escalator Solutions t/as Rise</t>
  </si>
  <si>
    <t>Yorkshire Precision Engineering Ltd  -  2nd app</t>
  </si>
  <si>
    <t>N</t>
  </si>
  <si>
    <t>Airevalley Architectural (Aluminium) Ltd - 2nd app</t>
  </si>
  <si>
    <t>KTF- 076</t>
  </si>
  <si>
    <t>KTF-023</t>
  </si>
  <si>
    <t>STF-050</t>
  </si>
  <si>
    <t>STF-056</t>
  </si>
  <si>
    <t>13891259</t>
  </si>
  <si>
    <t>1 Daisy Place, Saltaire</t>
  </si>
  <si>
    <t>BD18 4EE</t>
  </si>
  <si>
    <t>Coffee shop</t>
  </si>
  <si>
    <t>Wharf Street Coffee t/as Village General Store</t>
  </si>
  <si>
    <t xml:space="preserve">Fit out/equipment </t>
  </si>
  <si>
    <t>Café equipment, crockery, racking and coffee grinders</t>
  </si>
  <si>
    <t>Imagereel</t>
  </si>
  <si>
    <t>Engineering</t>
  </si>
  <si>
    <t>Supply engineered escalator parts</t>
  </si>
  <si>
    <t>KTF-078</t>
  </si>
  <si>
    <t xml:space="preserve">Shop fit out &amp; machinery/equipment </t>
  </si>
  <si>
    <t>Marlin Windows</t>
  </si>
  <si>
    <t>Keighley Laboratories - 2nd app</t>
  </si>
  <si>
    <t>Mark Finn Laboratory Furniture Ltd  -  2nd app</t>
  </si>
  <si>
    <t>EZI Floors Ltd</t>
  </si>
  <si>
    <t xml:space="preserve">Invent Interiors Solutions </t>
  </si>
  <si>
    <t>KTF-080</t>
  </si>
  <si>
    <t>KTF-077</t>
  </si>
  <si>
    <t>KTF-082</t>
  </si>
  <si>
    <t>KTF-048</t>
  </si>
  <si>
    <t>KTF-079</t>
  </si>
  <si>
    <t>Manufacture of underlay from (mainly) recycled materials</t>
  </si>
  <si>
    <t>Subcontract metallurgical testing, analysis, and consultancy</t>
  </si>
  <si>
    <t>Manufacture of windows and doors</t>
  </si>
  <si>
    <t>Manufacture, design &amp; print of printed fabrics</t>
  </si>
  <si>
    <t>KTF- 073</t>
  </si>
  <si>
    <t>ACT Counselling &amp; Wellbeing</t>
  </si>
  <si>
    <t>The Hidden Village</t>
  </si>
  <si>
    <t>Timbercraft Structures</t>
  </si>
  <si>
    <t>Tokenetic Ltd</t>
  </si>
  <si>
    <t>KTF- 085</t>
  </si>
  <si>
    <t>Children's play centre &amp; café</t>
  </si>
  <si>
    <t>04152841</t>
  </si>
  <si>
    <t>Unit 1 Dalton Works, Deal Street Keighley</t>
  </si>
  <si>
    <t>1 Parkwood Street, Keighley</t>
  </si>
  <si>
    <t>98B Main Street Haworth Keighley</t>
  </si>
  <si>
    <t>01157920</t>
  </si>
  <si>
    <t>Unit 10 Newbridge Industrial Estate Keighley</t>
  </si>
  <si>
    <t>07398810</t>
  </si>
  <si>
    <t>Parkwood Boilerworks Parkwood Street Keighley</t>
  </si>
  <si>
    <t>03004170</t>
  </si>
  <si>
    <t xml:space="preserve">Healey Works, Goulbourne Street  Keighley </t>
  </si>
  <si>
    <t>0814363</t>
  </si>
  <si>
    <t>Bridgehouse Mills Haworth</t>
  </si>
  <si>
    <t>14 Cavendish St, Keighley</t>
  </si>
  <si>
    <t>Parkwood Works, Parkwood St</t>
  </si>
  <si>
    <t>Unit 5a Airedale Business Park</t>
  </si>
  <si>
    <t>Unit 5 Oakwood Business Park</t>
  </si>
  <si>
    <t>121 Main Street Haworth</t>
  </si>
  <si>
    <t>Bronte Warehouse, Chesham Street, Keighley</t>
  </si>
  <si>
    <t>Croft House, South Street</t>
  </si>
  <si>
    <t>Victoria Park Mills, Hard Ings Road</t>
  </si>
  <si>
    <t>05205389</t>
  </si>
  <si>
    <t>Unit c Tragalgar Park, Admiral Way</t>
  </si>
  <si>
    <t>06831366</t>
  </si>
  <si>
    <t>Clara House Worth Enterprise Park, Valley Road, Keighley</t>
  </si>
  <si>
    <t>2755190</t>
  </si>
  <si>
    <t>Unit 6 Progress Works, Parkwood St, Keighley</t>
  </si>
  <si>
    <t>Knowle Spring Brewery, Keighley</t>
  </si>
  <si>
    <t>First Floor, 70 Haworth Road, Cross Roads, Keighley</t>
  </si>
  <si>
    <t>Unit 3 Airedale Park, Royd Ings Avenue, Keighley</t>
  </si>
  <si>
    <t>Sole Trader</t>
  </si>
  <si>
    <t>68 North Street,  Keighley</t>
  </si>
  <si>
    <t>0 5977988</t>
  </si>
  <si>
    <t>68 Haworth Road, Cross Roads, Haworth</t>
  </si>
  <si>
    <t>11 Sation Road, Crosshills</t>
  </si>
  <si>
    <t xml:space="preserve">Atley Works, Dalton Lane, </t>
  </si>
  <si>
    <t>1 Fruit Street</t>
  </si>
  <si>
    <t>Units 1 &amp; 2 Airedale Business Park, Royd Ings Avenue</t>
  </si>
  <si>
    <t>Churchill House, North Street, Keighley</t>
  </si>
  <si>
    <t>Unit 1b Acre Park, Dalton Lane</t>
  </si>
  <si>
    <t>Salts Mills, Victoria Road, Saltaire</t>
  </si>
  <si>
    <t>Software development</t>
  </si>
  <si>
    <t>Equipment</t>
  </si>
  <si>
    <t>Office furniture &amp; equipment for the new office</t>
  </si>
  <si>
    <t>y</t>
  </si>
  <si>
    <t>Offsite manufacture of timber framed structures for the built environment.</t>
  </si>
  <si>
    <t>Development Engineering - 3rd app</t>
  </si>
  <si>
    <t>Sirinart Thai</t>
  </si>
  <si>
    <t xml:space="preserve">NSF Controls Ltd </t>
  </si>
  <si>
    <t>KTF-088</t>
  </si>
  <si>
    <t>KTF-087</t>
  </si>
  <si>
    <t>STF-063</t>
  </si>
  <si>
    <t>STF-065</t>
  </si>
  <si>
    <t>STF-061</t>
  </si>
  <si>
    <t xml:space="preserve">Unit 7 Acorn Industrial Estate, Otley  Road
</t>
  </si>
  <si>
    <t>Sub-contract machining</t>
  </si>
  <si>
    <t>New machinery</t>
  </si>
  <si>
    <t>Purchase a CNC machining centre</t>
  </si>
  <si>
    <t>34 Westgate Shipley</t>
  </si>
  <si>
    <t>BD18 3QX</t>
  </si>
  <si>
    <t>Opening a new store</t>
  </si>
  <si>
    <t>Thai Healing massage</t>
  </si>
  <si>
    <t>Building alterations &amp; equipment</t>
  </si>
  <si>
    <t>Ingrow Bridge Works</t>
  </si>
  <si>
    <t>Manufacture of solenoids and switches</t>
  </si>
  <si>
    <t>Counselling services</t>
  </si>
  <si>
    <t>9 Devonshire Street, Keighley</t>
  </si>
  <si>
    <t>Unit 3 Progress Works, Parkwood Street</t>
  </si>
  <si>
    <t>Post Code</t>
  </si>
  <si>
    <t>BD21 4NX</t>
  </si>
  <si>
    <t>BD21 3AF</t>
  </si>
  <si>
    <t>Frank Key Tool Hire</t>
  </si>
  <si>
    <t xml:space="preserve">Medical Supplies &amp; Services </t>
  </si>
  <si>
    <t>John Driscoll</t>
  </si>
  <si>
    <t>Rance Booth Smith Architecture</t>
  </si>
  <si>
    <t>Specialist Car Covers</t>
  </si>
  <si>
    <t>KTF-092</t>
  </si>
  <si>
    <t xml:space="preserve">Manufacture &amp; service of anaesthesia equipment </t>
  </si>
  <si>
    <t>n</t>
  </si>
  <si>
    <t>Unit 5 Valley Road, Keighley</t>
  </si>
  <si>
    <t>BD21 4LZ</t>
  </si>
  <si>
    <t>Worth Way</t>
  </si>
  <si>
    <t>BD21 5AJ</t>
  </si>
  <si>
    <t>Plant &amp; Tool Hire</t>
  </si>
  <si>
    <t>Purchase of Diesel Particulate Filter cleaning machine</t>
  </si>
  <si>
    <t>KTF-089</t>
  </si>
  <si>
    <t>Carpentry/Design</t>
  </si>
  <si>
    <t>New equipment</t>
  </si>
  <si>
    <t>Purchase a CNC machine &amp; IT</t>
  </si>
  <si>
    <t>STF-066</t>
  </si>
  <si>
    <t>STF-067</t>
  </si>
  <si>
    <t xml:space="preserve">Increase turnover and offer capacity in a sector not approached previously, the dental industry </t>
  </si>
  <si>
    <t xml:space="preserve">Purchase of Star SR20RIV type A sliding Head Lathe </t>
  </si>
  <si>
    <t>Increase productivity and efficiency with the introduction of a new CNC machine with the added capability of software that links the CNC on the shop floor to the office server</t>
  </si>
  <si>
    <t xml:space="preserve">CNC Machine software and installation  New PC set up and software  Factory building work &amp; toilet update </t>
  </si>
  <si>
    <t>Opportunity to extend business into the vacant property next door.</t>
  </si>
  <si>
    <t xml:space="preserve">Building works and  equipment </t>
  </si>
  <si>
    <t>Business growth &amp; SALSA accreditation</t>
  </si>
  <si>
    <t>building works and purchase of kitchen equipment for a specialist kitchen.</t>
  </si>
  <si>
    <t>Purchase of new machinery to increase efficiency &amp; production capacity</t>
  </si>
  <si>
    <t xml:space="preserve">Replace Old bending rolls with a larger capacity set, the proposed new set of CNC Davi Rolls </t>
  </si>
  <si>
    <t>Grow the business -   need to replace printer  with a new model</t>
  </si>
  <si>
    <t>Purchase of a new printing machine</t>
  </si>
  <si>
    <t xml:space="preserve">Increase production space </t>
  </si>
  <si>
    <t>Refurbishment of the roof space to make the area useable -  whole mill scaffold, install new double glazed roof light windows with self cleaning reflective glass and carry out roof repairs and install underfelt &amp; insulation.</t>
  </si>
  <si>
    <t>Relocate from home to retail premises</t>
  </si>
  <si>
    <t>Fitting out costs &amp; equipment</t>
  </si>
  <si>
    <t>Purchase new equipment</t>
  </si>
  <si>
    <t>Machinery &amp; technology to carry out the PUP pipes</t>
  </si>
  <si>
    <t>Purchase of 2 digital panel saws to increase efficiency</t>
  </si>
  <si>
    <t>Fitting out costs,  new machinery &amp; equipment</t>
  </si>
  <si>
    <t>Expanding premises -  Fitting out costs,  new machinery &amp; equipment</t>
  </si>
  <si>
    <t>Equipment &amp; furniture</t>
  </si>
  <si>
    <t>Kitchen/café equipment &amp; furniture purchases</t>
  </si>
  <si>
    <t>New production opportunity &amp; energy efficiency</t>
  </si>
  <si>
    <t>Purchase of CNC machines &amp; Solar panels</t>
  </si>
  <si>
    <t>invest in new machinery to increase capacity and bring new capability.</t>
  </si>
  <si>
    <t>Purchse of new equipment &amp; laboratory equipment</t>
  </si>
  <si>
    <t>Factory extension &amp; upgrade machinery</t>
  </si>
  <si>
    <t>Building works,  utility supply &amp; purchase new machinery</t>
  </si>
  <si>
    <t>Increase capacity</t>
  </si>
  <si>
    <t>Purchase a new packing line</t>
  </si>
  <si>
    <t>Moving into new premises</t>
  </si>
  <si>
    <t>Property improvement works for new premises, signage, industrial doors, shelving and IT equipment</t>
  </si>
  <si>
    <t>Property improvement works for new premises, CCTV, signage,  heating and steel works</t>
  </si>
  <si>
    <t>Upgrading the brewery</t>
  </si>
  <si>
    <t>Capital investment plan to modernise production &amp; increase capacity</t>
  </si>
  <si>
    <t>Relocating to new premises</t>
  </si>
  <si>
    <t>Property improvements &amp; adaptations</t>
  </si>
  <si>
    <t>Purchase a screw air compressor</t>
  </si>
  <si>
    <t>Property improvements</t>
  </si>
  <si>
    <t>Shop fit out &amp; new equipment</t>
  </si>
  <si>
    <t>Alteration works, decorating, cabling &amp; electrical works. New windows and kitchen units</t>
  </si>
  <si>
    <t>Machinery &amp; equipment</t>
  </si>
  <si>
    <t>New CNC machine &amp; prosaw</t>
  </si>
  <si>
    <t>Property improvements/machinery &amp; equipment</t>
  </si>
  <si>
    <t>Purchase machinery &amp; equipment.  Property alterations.</t>
  </si>
  <si>
    <t>Server room alteration &amp; create new toilet space.  Purchase new heater &amp; CAD workstation</t>
  </si>
  <si>
    <t>Purchase of a fixed head lathe</t>
  </si>
  <si>
    <t>Manufacturing vehicle covers</t>
  </si>
  <si>
    <t>IT investment &amp; machinery upgrade</t>
  </si>
  <si>
    <t>11 Victoria Road, Saltaire</t>
  </si>
  <si>
    <t>Architecture &amp; architectural services</t>
  </si>
  <si>
    <t>New technology &amp; software upgrades</t>
  </si>
  <si>
    <t>Development of a BIM system and skills to facilitate research in decarbonisation and improved sustainability in architect design.</t>
  </si>
  <si>
    <t>Riverdale House,  Dockfield Road</t>
  </si>
  <si>
    <t>Showroom extension  &amp; new equipment</t>
  </si>
  <si>
    <t>Showroom extension &amp; fit out,  purchase new equipment &amp; CNC machine. Upgrade website</t>
  </si>
  <si>
    <t>Repair &amp; refurbish property &amp; new equipment</t>
  </si>
  <si>
    <t>Roof replacement works &amp; cut off machine</t>
  </si>
  <si>
    <t>Expand premises</t>
  </si>
  <si>
    <t xml:space="preserve">install a goods lift, to access the mezzanine floor to create a manufacturing and packaging area </t>
  </si>
  <si>
    <t>Property improvements &amp; new equipment</t>
  </si>
  <si>
    <t>Installation of solar panels,  new bagging machine, purchase electric forklifts &amp; EV charging station</t>
  </si>
  <si>
    <t>Invest in a greater quanity &amp; breadth of equipment to reshore some manufacturing</t>
  </si>
  <si>
    <t xml:space="preserve">New machinery &amp; equipment </t>
  </si>
  <si>
    <t>Property improvement works</t>
  </si>
  <si>
    <t>Decorating &amp; soundproofing works, outdoor improvements &amp; install door entry system</t>
  </si>
  <si>
    <t>Purchase new machinery</t>
  </si>
  <si>
    <t xml:space="preserve">Purchase a timber framing line &amp;  associated tools,  installation ccosts </t>
  </si>
  <si>
    <t>Property improvements &amp; new equipment/furniture</t>
  </si>
  <si>
    <t>New venue for a role play centre/café.  Property improvement works,  role  equpment &amp; furniture,  café equipment &amp; furniture</t>
  </si>
  <si>
    <t>Replace ageing machinery</t>
  </si>
  <si>
    <t>Purchase a CNC lathe with accessories</t>
  </si>
  <si>
    <t>Relocate to modern, newly built premises</t>
  </si>
  <si>
    <t>Purchase a CNC lathe with tools/accessories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</si>
</sst>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1" fillId="0" borderId="0" applyNumberForma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109">
    <xf numFmtId="0" fontId="0" fillId="0" borderId="0" xfId="0"/>
    <xf numFmtId="0" fontId="0" fillId="0" borderId="1" xfId="0" applyBorder="1"/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wrapText="1"/>
    </xf>
    <xf numFmtId="49" fontId="0" fillId="0" borderId="0" xfId="0" applyNumberFormat="1"/>
    <xf numFmtId="0" fontId="0" fillId="0" borderId="1" xfId="0" applyBorder="1" applyAlignment="1">
      <alignment wrapText="1"/>
    </xf>
    <xf numFmtId="15" fontId="0" fillId="0" borderId="1" xfId="0" applyNumberFormat="1" applyBorder="1"/>
    <xf numFmtId="49" fontId="0" fillId="0" borderId="1" xfId="0" applyNumberFormat="1" applyBorder="1" applyAlignment="1">
      <alignment horizontal="center"/>
    </xf>
    <xf numFmtId="44" fontId="0" fillId="0" borderId="1" xfId="0" applyNumberFormat="1" applyBorder="1"/>
    <xf numFmtId="0" fontId="0" fillId="0" borderId="1" xfId="0" applyBorder="1" applyAlignment="1">
      <alignment vertical="center" wrapText="1"/>
    </xf>
    <xf numFmtId="44" fontId="0" fillId="0" borderId="1" xfId="0" applyNumberFormat="1" applyBorder="1" applyAlignment="1">
      <alignment wrapText="1"/>
    </xf>
    <xf numFmtId="44" fontId="4" fillId="0" borderId="1" xfId="0" applyNumberFormat="1" applyFont="1" applyBorder="1"/>
    <xf numFmtId="44" fontId="0" fillId="0" borderId="0" xfId="0" applyNumberFormat="1"/>
    <xf numFmtId="44" fontId="1" fillId="0" borderId="0" xfId="1" applyNumberFormat="1" applyBorder="1" applyAlignment="1"/>
    <xf numFmtId="0" fontId="0" fillId="0" borderId="1" xfId="0" applyBorder="1" applyAlignment="1">
      <alignment vertical="center"/>
    </xf>
    <xf numFmtId="0" fontId="2" fillId="0" borderId="1" xfId="0" applyFont="1" applyBorder="1"/>
    <xf numFmtId="7" fontId="0" fillId="0" borderId="1" xfId="0" applyNumberFormat="1" applyBorder="1"/>
    <xf numFmtId="0" fontId="0" fillId="0" borderId="4" xfId="0" applyBorder="1"/>
    <xf numFmtId="0" fontId="2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44" fontId="7" fillId="0" borderId="1" xfId="0" applyNumberFormat="1" applyFont="1" applyBorder="1"/>
    <xf numFmtId="44" fontId="7" fillId="0" borderId="2" xfId="0" applyNumberFormat="1" applyFont="1" applyBorder="1"/>
    <xf numFmtId="7" fontId="2" fillId="0" borderId="1" xfId="0" applyNumberFormat="1" applyFont="1" applyBorder="1"/>
    <xf numFmtId="44" fontId="2" fillId="0" borderId="1" xfId="0" applyNumberFormat="1" applyFont="1" applyBorder="1"/>
    <xf numFmtId="0" fontId="2" fillId="4" borderId="1" xfId="0" applyFont="1" applyFill="1" applyBorder="1" applyAlignment="1">
      <alignment horizontal="center"/>
    </xf>
    <xf numFmtId="0" fontId="0" fillId="0" borderId="5" xfId="0" applyBorder="1"/>
    <xf numFmtId="0" fontId="8" fillId="0" borderId="1" xfId="0" applyFont="1" applyBorder="1"/>
    <xf numFmtId="0" fontId="10" fillId="0" borderId="1" xfId="0" applyFont="1" applyBorder="1" applyAlignment="1">
      <alignment vertical="center"/>
    </xf>
    <xf numFmtId="2" fontId="0" fillId="0" borderId="0" xfId="0" applyNumberFormat="1"/>
    <xf numFmtId="1" fontId="0" fillId="0" borderId="1" xfId="0" applyNumberFormat="1" applyBorder="1"/>
    <xf numFmtId="9" fontId="2" fillId="3" borderId="1" xfId="3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wrapText="1"/>
    </xf>
    <xf numFmtId="44" fontId="0" fillId="0" borderId="2" xfId="0" applyNumberFormat="1" applyBorder="1"/>
    <xf numFmtId="0" fontId="7" fillId="0" borderId="0" xfId="0" applyFont="1"/>
    <xf numFmtId="0" fontId="0" fillId="0" borderId="2" xfId="0" applyBorder="1" applyAlignment="1">
      <alignment horizontal="center" vertical="center" wrapText="1"/>
    </xf>
    <xf numFmtId="44" fontId="10" fillId="0" borderId="1" xfId="4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/>
    <xf numFmtId="8" fontId="0" fillId="0" borderId="2" xfId="0" applyNumberFormat="1" applyBorder="1"/>
    <xf numFmtId="1" fontId="0" fillId="0" borderId="2" xfId="0" applyNumberFormat="1" applyBorder="1"/>
    <xf numFmtId="164" fontId="0" fillId="0" borderId="1" xfId="0" applyNumberFormat="1" applyBorder="1"/>
    <xf numFmtId="7" fontId="0" fillId="0" borderId="1" xfId="0" applyNumberFormat="1" applyBorder="1" applyAlignment="1">
      <alignment wrapText="1"/>
    </xf>
    <xf numFmtId="0" fontId="8" fillId="0" borderId="1" xfId="0" applyFont="1" applyBorder="1" applyAlignment="1">
      <alignment wrapText="1"/>
    </xf>
    <xf numFmtId="7" fontId="0" fillId="0" borderId="0" xfId="0" applyNumberFormat="1"/>
    <xf numFmtId="0" fontId="0" fillId="0" borderId="5" xfId="0" applyBorder="1" applyAlignment="1">
      <alignment horizontal="center"/>
    </xf>
    <xf numFmtId="0" fontId="0" fillId="0" borderId="5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/>
    <xf numFmtId="15" fontId="0" fillId="0" borderId="2" xfId="0" applyNumberFormat="1" applyBorder="1"/>
    <xf numFmtId="49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8" fontId="0" fillId="0" borderId="1" xfId="0" applyNumberFormat="1" applyBorder="1"/>
    <xf numFmtId="8" fontId="4" fillId="0" borderId="1" xfId="0" applyNumberFormat="1" applyFont="1" applyBorder="1"/>
    <xf numFmtId="0" fontId="10" fillId="0" borderId="0" xfId="0" applyFont="1" applyAlignment="1">
      <alignment wrapText="1"/>
    </xf>
    <xf numFmtId="0" fontId="10" fillId="0" borderId="0" xfId="0" applyFont="1"/>
    <xf numFmtId="44" fontId="0" fillId="0" borderId="1" xfId="2" applyFont="1" applyBorder="1" applyAlignment="1">
      <alignment horizontal="right" vertical="top"/>
    </xf>
    <xf numFmtId="0" fontId="0" fillId="0" borderId="6" xfId="0" applyBorder="1"/>
    <xf numFmtId="0" fontId="0" fillId="0" borderId="6" xfId="0" applyBorder="1" applyAlignment="1">
      <alignment wrapText="1"/>
    </xf>
    <xf numFmtId="0" fontId="8" fillId="0" borderId="5" xfId="0" applyFont="1" applyBorder="1"/>
    <xf numFmtId="0" fontId="10" fillId="0" borderId="0" xfId="0" applyFont="1" applyAlignment="1">
      <alignment vertical="center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center"/>
    </xf>
    <xf numFmtId="44" fontId="0" fillId="0" borderId="0" xfId="2" applyFont="1" applyBorder="1"/>
    <xf numFmtId="44" fontId="0" fillId="0" borderId="1" xfId="5" applyFont="1" applyBorder="1" applyAlignment="1">
      <alignment vertical="top"/>
    </xf>
    <xf numFmtId="44" fontId="0" fillId="0" borderId="0" xfId="5" applyFont="1" applyBorder="1" applyAlignment="1">
      <alignment horizontal="right" vertical="top"/>
    </xf>
    <xf numFmtId="44" fontId="3" fillId="0" borderId="1" xfId="0" applyNumberFormat="1" applyFont="1" applyBorder="1" applyAlignment="1">
      <alignment wrapText="1"/>
    </xf>
    <xf numFmtId="0" fontId="10" fillId="0" borderId="0" xfId="0" applyFont="1" applyAlignment="1">
      <alignment vertical="center" wrapText="1"/>
    </xf>
    <xf numFmtId="8" fontId="0" fillId="0" borderId="0" xfId="0" applyNumberFormat="1"/>
    <xf numFmtId="15" fontId="11" fillId="0" borderId="1" xfId="0" applyNumberFormat="1" applyFont="1" applyBorder="1"/>
    <xf numFmtId="2" fontId="0" fillId="0" borderId="2" xfId="0" applyNumberFormat="1" applyBorder="1"/>
    <xf numFmtId="0" fontId="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0" fillId="0" borderId="2" xfId="0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49" fontId="8" fillId="0" borderId="6" xfId="0" applyNumberFormat="1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49" fontId="8" fillId="0" borderId="2" xfId="0" applyNumberFormat="1" applyFont="1" applyBorder="1" applyAlignment="1">
      <alignment horizontal="right"/>
    </xf>
    <xf numFmtId="49" fontId="8" fillId="0" borderId="1" xfId="0" applyNumberFormat="1" applyFont="1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8" fillId="0" borderId="0" xfId="0" applyFont="1" applyAlignment="1">
      <alignment wrapText="1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7" fontId="0" fillId="0" borderId="5" xfId="0" applyNumberFormat="1" applyBorder="1" applyAlignment="1">
      <alignment wrapText="1"/>
    </xf>
    <xf numFmtId="0" fontId="0" fillId="0" borderId="5" xfId="0" applyBorder="1" applyAlignment="1">
      <alignment vertical="center" wrapText="1"/>
    </xf>
    <xf numFmtId="7" fontId="0" fillId="0" borderId="2" xfId="0" applyNumberFormat="1" applyBorder="1" applyAlignment="1">
      <alignment wrapText="1"/>
    </xf>
    <xf numFmtId="0" fontId="0" fillId="0" borderId="2" xfId="0" applyBorder="1" applyAlignment="1">
      <alignment vertical="center"/>
    </xf>
    <xf numFmtId="1" fontId="4" fillId="0" borderId="1" xfId="0" applyNumberFormat="1" applyFont="1" applyBorder="1"/>
    <xf numFmtId="1" fontId="0" fillId="0" borderId="0" xfId="0" applyNumberFormat="1"/>
    <xf numFmtId="1" fontId="7" fillId="0" borderId="1" xfId="0" applyNumberFormat="1" applyFont="1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/>
    </xf>
    <xf numFmtId="44" fontId="2" fillId="0" borderId="2" xfId="0" applyNumberFormat="1" applyFont="1" applyBorder="1"/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12">
    <cellStyle name="Currency" xfId="5" builtinId="4"/>
    <cellStyle name="Currency 2" xfId="2" xr:uid="{57BDF4B5-FA46-4E83-9083-470137C27FEB}"/>
    <cellStyle name="Currency 2 2" xfId="6" xr:uid="{00F1A639-9A99-40AF-838F-82A3D87EC5B1}"/>
    <cellStyle name="Currency 2 3" xfId="9" xr:uid="{2D93EE30-C954-41EC-A2AC-8A22F5BC3998}"/>
    <cellStyle name="Currency 3" xfId="4" xr:uid="{5695C0EB-F79E-47D6-BBA1-CC338C1A7381}"/>
    <cellStyle name="Currency 3 2" xfId="7" xr:uid="{88522BFE-14FA-4F36-9AB1-CC0FDC1BA632}"/>
    <cellStyle name="Currency 3 3" xfId="10" xr:uid="{0462E4C5-C922-415F-94B1-DB12205AAC56}"/>
    <cellStyle name="Currency 4" xfId="8" xr:uid="{D3AA2534-CBAB-43E8-923F-0144BDE803C2}"/>
    <cellStyle name="Currency 5" xfId="11" xr:uid="{E4D69A0A-6567-436C-8698-DCBCDE2A33F0}"/>
    <cellStyle name="Hyperlink" xfId="1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48"/>
  <sheetViews>
    <sheetView showGridLines="0" zoomScaleNormal="100" workbookViewId="0">
      <pane xSplit="2" ySplit="1" topLeftCell="G13" activePane="bottomRight" state="frozen"/>
      <selection pane="topRight" activeCell="D1" sqref="D1"/>
      <selection pane="bottomLeft" activeCell="A2" sqref="A2"/>
      <selection pane="bottomRight" activeCell="J39" sqref="J39:K39"/>
    </sheetView>
  </sheetViews>
  <sheetFormatPr defaultRowHeight="15" x14ac:dyDescent="0.25"/>
  <cols>
    <col min="1" max="1" width="10.7109375" customWidth="1"/>
    <col min="2" max="2" width="32.5703125" style="4" customWidth="1"/>
    <col min="3" max="3" width="11.42578125" style="4" customWidth="1"/>
    <col min="4" max="4" width="12.7109375" style="4" customWidth="1"/>
    <col min="5" max="5" width="32.42578125" style="4" customWidth="1"/>
    <col min="6" max="6" width="11.140625" style="4" customWidth="1"/>
    <col min="7" max="7" width="37.5703125" customWidth="1"/>
    <col min="8" max="8" width="11.140625" customWidth="1"/>
    <col min="9" max="9" width="8.85546875" customWidth="1"/>
    <col min="10" max="10" width="37" customWidth="1"/>
    <col min="11" max="11" width="39" customWidth="1"/>
    <col min="12" max="12" width="9.7109375" customWidth="1"/>
    <col min="13" max="13" width="13" customWidth="1"/>
    <col min="14" max="14" width="17.7109375" style="15" customWidth="1"/>
    <col min="15" max="16" width="17.28515625" style="15" customWidth="1"/>
    <col min="17" max="17" width="12.42578125" style="100" customWidth="1"/>
    <col min="18" max="18" width="16.28515625" style="15" customWidth="1"/>
    <col min="19" max="19" width="11" customWidth="1"/>
  </cols>
  <sheetData>
    <row r="1" spans="1:20" ht="41.25" customHeight="1" x14ac:dyDescent="0.25">
      <c r="A1" s="107" t="s">
        <v>57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</row>
    <row r="2" spans="1:20" s="4" customFormat="1" ht="78.75" customHeight="1" x14ac:dyDescent="0.25">
      <c r="A2" s="22" t="s">
        <v>15</v>
      </c>
      <c r="B2" s="22" t="s">
        <v>7</v>
      </c>
      <c r="C2" s="22" t="s">
        <v>24</v>
      </c>
      <c r="D2" s="23" t="s">
        <v>17</v>
      </c>
      <c r="E2" s="22" t="s">
        <v>12</v>
      </c>
      <c r="F2" s="22" t="s">
        <v>330</v>
      </c>
      <c r="G2" s="23" t="s">
        <v>25</v>
      </c>
      <c r="H2" s="22" t="s">
        <v>8</v>
      </c>
      <c r="I2" s="22" t="s">
        <v>20</v>
      </c>
      <c r="J2" s="22" t="s">
        <v>69</v>
      </c>
      <c r="K2" s="22" t="s">
        <v>9</v>
      </c>
      <c r="L2" s="22" t="s">
        <v>120</v>
      </c>
      <c r="M2" s="22" t="s">
        <v>122</v>
      </c>
      <c r="N2" s="24" t="s">
        <v>10</v>
      </c>
      <c r="O2" s="24" t="s">
        <v>11</v>
      </c>
      <c r="P2" s="24" t="s">
        <v>14</v>
      </c>
      <c r="Q2" s="39" t="s">
        <v>110</v>
      </c>
      <c r="R2" s="24" t="s">
        <v>67</v>
      </c>
      <c r="S2" s="67"/>
    </row>
    <row r="3" spans="1:20" ht="76.5" customHeight="1" x14ac:dyDescent="0.25">
      <c r="A3" s="1" t="s">
        <v>0</v>
      </c>
      <c r="B3" s="8" t="s">
        <v>1</v>
      </c>
      <c r="C3" s="8" t="s">
        <v>2</v>
      </c>
      <c r="D3" s="80" t="s">
        <v>263</v>
      </c>
      <c r="E3" s="8" t="s">
        <v>264</v>
      </c>
      <c r="F3" s="8"/>
      <c r="G3" s="2" t="s">
        <v>19</v>
      </c>
      <c r="H3" s="3">
        <v>25</v>
      </c>
      <c r="I3" s="3">
        <v>3</v>
      </c>
      <c r="J3" s="8" t="s">
        <v>353</v>
      </c>
      <c r="K3" s="8" t="s">
        <v>354</v>
      </c>
      <c r="L3" s="8"/>
      <c r="M3" s="8"/>
      <c r="N3" s="11">
        <f>SUM(O3+P3)</f>
        <v>174950</v>
      </c>
      <c r="O3" s="75">
        <v>139960</v>
      </c>
      <c r="P3" s="11">
        <v>34990</v>
      </c>
      <c r="Q3" s="38">
        <v>20</v>
      </c>
      <c r="R3" s="11">
        <v>34990</v>
      </c>
      <c r="S3" s="9">
        <v>44846</v>
      </c>
      <c r="T3" s="15"/>
    </row>
    <row r="4" spans="1:20" ht="42.75" customHeight="1" x14ac:dyDescent="0.25">
      <c r="A4" s="1" t="s">
        <v>4</v>
      </c>
      <c r="B4" s="8" t="s">
        <v>5</v>
      </c>
      <c r="C4" s="8" t="s">
        <v>2</v>
      </c>
      <c r="D4" s="3">
        <v>2932949</v>
      </c>
      <c r="E4" s="8" t="s">
        <v>265</v>
      </c>
      <c r="F4" s="8"/>
      <c r="G4" s="2" t="s">
        <v>6</v>
      </c>
      <c r="H4" s="3">
        <v>16</v>
      </c>
      <c r="I4" s="3">
        <v>3</v>
      </c>
      <c r="J4" s="8" t="s">
        <v>357</v>
      </c>
      <c r="K4" s="8" t="s">
        <v>358</v>
      </c>
      <c r="L4" s="40" t="s">
        <v>121</v>
      </c>
      <c r="M4" s="8"/>
      <c r="N4" s="11">
        <f>SUM(O4+P4)</f>
        <v>43000.57</v>
      </c>
      <c r="O4" s="13">
        <v>34400.46</v>
      </c>
      <c r="P4" s="11">
        <v>8600.11</v>
      </c>
      <c r="Q4" s="38">
        <v>20</v>
      </c>
      <c r="R4" s="11">
        <v>8600.11</v>
      </c>
      <c r="S4" s="9">
        <v>44886</v>
      </c>
      <c r="T4" s="15"/>
    </row>
    <row r="5" spans="1:20" ht="47.25" customHeight="1" x14ac:dyDescent="0.25">
      <c r="A5" s="1" t="s">
        <v>3</v>
      </c>
      <c r="B5" s="8" t="s">
        <v>21</v>
      </c>
      <c r="C5" s="8" t="s">
        <v>2</v>
      </c>
      <c r="D5" s="3">
        <v>13022257</v>
      </c>
      <c r="E5" s="8" t="s">
        <v>266</v>
      </c>
      <c r="F5" s="8"/>
      <c r="G5" s="2" t="s">
        <v>18</v>
      </c>
      <c r="H5" s="3">
        <v>20</v>
      </c>
      <c r="I5" s="3">
        <v>3</v>
      </c>
      <c r="J5" s="8" t="s">
        <v>355</v>
      </c>
      <c r="K5" s="8" t="s">
        <v>356</v>
      </c>
      <c r="L5" s="8"/>
      <c r="M5" s="8"/>
      <c r="N5" s="11">
        <v>83875.53</v>
      </c>
      <c r="O5" s="13">
        <v>67100.429999999993</v>
      </c>
      <c r="P5" s="11">
        <v>16775.11</v>
      </c>
      <c r="Q5" s="38">
        <v>20</v>
      </c>
      <c r="R5" s="11">
        <v>16775.11</v>
      </c>
      <c r="S5" s="9">
        <v>44886</v>
      </c>
      <c r="T5" s="15"/>
    </row>
    <row r="6" spans="1:20" ht="42.75" customHeight="1" x14ac:dyDescent="0.25">
      <c r="A6" s="1" t="s">
        <v>26</v>
      </c>
      <c r="B6" s="8" t="s">
        <v>22</v>
      </c>
      <c r="C6" s="8" t="s">
        <v>2</v>
      </c>
      <c r="D6" s="3" t="s">
        <v>267</v>
      </c>
      <c r="E6" s="12" t="s">
        <v>268</v>
      </c>
      <c r="F6" s="12"/>
      <c r="G6" s="2" t="s">
        <v>27</v>
      </c>
      <c r="H6" s="3">
        <v>1</v>
      </c>
      <c r="I6" s="3">
        <v>3</v>
      </c>
      <c r="J6" s="8" t="s">
        <v>359</v>
      </c>
      <c r="K6" s="12" t="s">
        <v>360</v>
      </c>
      <c r="L6" s="12"/>
      <c r="M6" s="12"/>
      <c r="N6" s="11">
        <f t="shared" ref="N6:N12" si="0">SUM(O6+P6)</f>
        <v>57113.46</v>
      </c>
      <c r="O6" s="11">
        <v>46015.199999999997</v>
      </c>
      <c r="P6" s="11">
        <v>11098.26</v>
      </c>
      <c r="Q6" s="38">
        <v>30</v>
      </c>
      <c r="R6" s="11">
        <v>11098.26</v>
      </c>
      <c r="S6" s="9">
        <v>44915</v>
      </c>
      <c r="T6" s="15"/>
    </row>
    <row r="7" spans="1:20" ht="48.75" customHeight="1" x14ac:dyDescent="0.25">
      <c r="A7" s="1" t="s">
        <v>41</v>
      </c>
      <c r="B7" s="8" t="s">
        <v>42</v>
      </c>
      <c r="C7" s="8" t="s">
        <v>2</v>
      </c>
      <c r="D7" s="3" t="s">
        <v>269</v>
      </c>
      <c r="E7" s="8" t="s">
        <v>270</v>
      </c>
      <c r="F7" s="8"/>
      <c r="G7" s="2" t="s">
        <v>47</v>
      </c>
      <c r="H7" s="3">
        <v>140</v>
      </c>
      <c r="I7" s="3">
        <v>5</v>
      </c>
      <c r="J7" s="8" t="s">
        <v>361</v>
      </c>
      <c r="K7" s="8" t="s">
        <v>362</v>
      </c>
      <c r="L7" s="8"/>
      <c r="M7" s="8"/>
      <c r="N7" s="11">
        <f t="shared" si="0"/>
        <v>189084.57</v>
      </c>
      <c r="O7" s="11">
        <v>171000</v>
      </c>
      <c r="P7" s="14">
        <v>18084.57</v>
      </c>
      <c r="Q7" s="99">
        <v>10</v>
      </c>
      <c r="R7" s="14">
        <v>18084.57</v>
      </c>
      <c r="S7" s="9">
        <v>44949</v>
      </c>
      <c r="T7" s="15"/>
    </row>
    <row r="8" spans="1:20" ht="46.5" customHeight="1" x14ac:dyDescent="0.25">
      <c r="A8" s="1" t="s">
        <v>43</v>
      </c>
      <c r="B8" s="8" t="s">
        <v>44</v>
      </c>
      <c r="C8" s="8" t="s">
        <v>2</v>
      </c>
      <c r="D8" s="3" t="s">
        <v>271</v>
      </c>
      <c r="E8" s="12" t="s">
        <v>272</v>
      </c>
      <c r="F8" s="12"/>
      <c r="G8" s="1" t="s">
        <v>45</v>
      </c>
      <c r="H8" s="3">
        <v>48</v>
      </c>
      <c r="I8" s="3">
        <v>2</v>
      </c>
      <c r="J8" s="2" t="s">
        <v>363</v>
      </c>
      <c r="K8" s="8" t="s">
        <v>364</v>
      </c>
      <c r="L8" s="8"/>
      <c r="M8" s="8"/>
      <c r="N8" s="11">
        <f t="shared" si="0"/>
        <v>99946</v>
      </c>
      <c r="O8" s="11">
        <v>79956.800000000003</v>
      </c>
      <c r="P8" s="14">
        <v>19989.2</v>
      </c>
      <c r="Q8" s="99">
        <v>20</v>
      </c>
      <c r="R8" s="14">
        <v>19989.2</v>
      </c>
      <c r="S8" s="9">
        <v>44980</v>
      </c>
      <c r="T8" s="15"/>
    </row>
    <row r="9" spans="1:20" ht="74.25" customHeight="1" x14ac:dyDescent="0.25">
      <c r="A9" s="1" t="s">
        <v>48</v>
      </c>
      <c r="B9" s="8" t="s">
        <v>169</v>
      </c>
      <c r="C9" s="8" t="s">
        <v>2</v>
      </c>
      <c r="D9" s="3" t="s">
        <v>273</v>
      </c>
      <c r="E9" s="1" t="s">
        <v>274</v>
      </c>
      <c r="F9" s="1"/>
      <c r="G9" s="2" t="s">
        <v>56</v>
      </c>
      <c r="H9" s="3">
        <v>21</v>
      </c>
      <c r="I9" s="3">
        <v>6.5</v>
      </c>
      <c r="J9" s="8" t="s">
        <v>365</v>
      </c>
      <c r="K9" s="8" t="s">
        <v>366</v>
      </c>
      <c r="L9" s="40" t="s">
        <v>121</v>
      </c>
      <c r="M9" s="40"/>
      <c r="N9" s="11">
        <f t="shared" si="0"/>
        <v>141044.97</v>
      </c>
      <c r="O9" s="11">
        <v>98731.5</v>
      </c>
      <c r="P9" s="11">
        <v>42313.47</v>
      </c>
      <c r="Q9" s="38">
        <v>20</v>
      </c>
      <c r="R9" s="11">
        <v>42313.47</v>
      </c>
      <c r="S9" s="9">
        <v>45012</v>
      </c>
      <c r="T9" s="15"/>
    </row>
    <row r="10" spans="1:20" ht="41.25" customHeight="1" x14ac:dyDescent="0.25">
      <c r="A10" s="1" t="s">
        <v>72</v>
      </c>
      <c r="B10" s="1" t="s">
        <v>68</v>
      </c>
      <c r="C10" s="1" t="s">
        <v>2</v>
      </c>
      <c r="D10" s="3">
        <v>13480620</v>
      </c>
      <c r="E10" s="1" t="s">
        <v>275</v>
      </c>
      <c r="F10" s="1"/>
      <c r="G10" s="8" t="s">
        <v>73</v>
      </c>
      <c r="H10" s="3">
        <v>3</v>
      </c>
      <c r="I10" s="3">
        <v>1</v>
      </c>
      <c r="J10" s="8" t="s">
        <v>367</v>
      </c>
      <c r="K10" s="8" t="s">
        <v>368</v>
      </c>
      <c r="L10" s="40"/>
      <c r="M10" s="8">
        <v>100</v>
      </c>
      <c r="N10" s="11">
        <f t="shared" si="0"/>
        <v>19646.09</v>
      </c>
      <c r="O10" s="11">
        <v>13752.27</v>
      </c>
      <c r="P10" s="11">
        <v>5893.82</v>
      </c>
      <c r="Q10" s="38">
        <v>30</v>
      </c>
      <c r="R10" s="11">
        <v>5762.31</v>
      </c>
      <c r="S10" s="9">
        <v>45035</v>
      </c>
      <c r="T10" s="15"/>
    </row>
    <row r="11" spans="1:20" ht="44.25" customHeight="1" x14ac:dyDescent="0.25">
      <c r="A11" s="1" t="s">
        <v>78</v>
      </c>
      <c r="B11" s="8" t="s">
        <v>76</v>
      </c>
      <c r="C11" s="1" t="s">
        <v>2</v>
      </c>
      <c r="D11" s="3">
        <v>11419233</v>
      </c>
      <c r="E11" s="8" t="s">
        <v>277</v>
      </c>
      <c r="F11" s="8"/>
      <c r="G11" s="8" t="s">
        <v>77</v>
      </c>
      <c r="H11" s="3">
        <v>13</v>
      </c>
      <c r="I11" s="3">
        <v>1</v>
      </c>
      <c r="J11" s="8" t="s">
        <v>369</v>
      </c>
      <c r="K11" s="8" t="s">
        <v>370</v>
      </c>
      <c r="L11" s="8"/>
      <c r="M11" s="8"/>
      <c r="N11" s="11">
        <f t="shared" si="0"/>
        <v>66000</v>
      </c>
      <c r="O11" s="11">
        <v>52800</v>
      </c>
      <c r="P11" s="11">
        <v>13200</v>
      </c>
      <c r="Q11" s="38">
        <v>20</v>
      </c>
      <c r="R11" s="11">
        <v>13200</v>
      </c>
      <c r="S11" s="9">
        <v>45071</v>
      </c>
      <c r="T11" s="15"/>
    </row>
    <row r="12" spans="1:20" ht="41.45" customHeight="1" x14ac:dyDescent="0.25">
      <c r="A12" s="55" t="s">
        <v>72</v>
      </c>
      <c r="B12" t="s">
        <v>74</v>
      </c>
      <c r="C12" s="1" t="s">
        <v>2</v>
      </c>
      <c r="D12" s="3">
        <v>1351390</v>
      </c>
      <c r="E12" s="1" t="s">
        <v>276</v>
      </c>
      <c r="F12" s="1"/>
      <c r="G12" s="1" t="s">
        <v>75</v>
      </c>
      <c r="H12" s="3">
        <v>15</v>
      </c>
      <c r="I12" s="3">
        <v>4</v>
      </c>
      <c r="J12" s="8" t="s">
        <v>349</v>
      </c>
      <c r="K12" s="8" t="s">
        <v>371</v>
      </c>
      <c r="L12" s="8"/>
      <c r="M12" s="8"/>
      <c r="N12" s="11">
        <f t="shared" si="0"/>
        <v>100632.49</v>
      </c>
      <c r="O12" s="11">
        <v>79440</v>
      </c>
      <c r="P12" s="11">
        <v>21192.49</v>
      </c>
      <c r="Q12" s="38">
        <v>20</v>
      </c>
      <c r="R12" s="11">
        <v>21192.49</v>
      </c>
      <c r="S12" s="9">
        <v>45071</v>
      </c>
      <c r="T12" s="15"/>
    </row>
    <row r="13" spans="1:20" ht="48" customHeight="1" x14ac:dyDescent="0.25">
      <c r="A13" s="35" t="s">
        <v>83</v>
      </c>
      <c r="B13" s="8" t="s">
        <v>79</v>
      </c>
      <c r="C13" s="1" t="s">
        <v>2</v>
      </c>
      <c r="D13" s="3">
        <v>13347189</v>
      </c>
      <c r="E13" s="8" t="s">
        <v>278</v>
      </c>
      <c r="F13" s="8"/>
      <c r="G13" s="8" t="s">
        <v>80</v>
      </c>
      <c r="H13" s="3">
        <v>5</v>
      </c>
      <c r="I13" s="3">
        <v>2</v>
      </c>
      <c r="J13" s="8" t="s">
        <v>372</v>
      </c>
      <c r="K13" s="8" t="s">
        <v>373</v>
      </c>
      <c r="L13" s="8"/>
      <c r="M13" s="8"/>
      <c r="N13" s="15">
        <v>80699.61</v>
      </c>
      <c r="O13" s="11">
        <v>56489.120000000003</v>
      </c>
      <c r="P13" s="77">
        <v>24464.27</v>
      </c>
      <c r="Q13" s="100">
        <v>30</v>
      </c>
      <c r="R13" s="11">
        <v>24464.27</v>
      </c>
      <c r="S13" s="9">
        <v>45098</v>
      </c>
      <c r="T13" s="15"/>
    </row>
    <row r="14" spans="1:20" ht="41.25" customHeight="1" x14ac:dyDescent="0.25">
      <c r="A14" s="35" t="s">
        <v>84</v>
      </c>
      <c r="B14" s="8" t="s">
        <v>81</v>
      </c>
      <c r="C14" s="1" t="s">
        <v>2</v>
      </c>
      <c r="D14" s="81">
        <v>14172130</v>
      </c>
      <c r="E14" s="8" t="s">
        <v>279</v>
      </c>
      <c r="F14" s="8"/>
      <c r="G14" s="1" t="s">
        <v>82</v>
      </c>
      <c r="H14" s="3">
        <v>1</v>
      </c>
      <c r="I14" s="3">
        <v>5.5</v>
      </c>
      <c r="J14" s="8" t="s">
        <v>374</v>
      </c>
      <c r="K14" s="8" t="s">
        <v>375</v>
      </c>
      <c r="L14" s="40" t="s">
        <v>121</v>
      </c>
      <c r="M14" s="8"/>
      <c r="N14" s="11">
        <f t="shared" ref="N14:N18" si="1">SUM(O14+P14)</f>
        <v>29438.53</v>
      </c>
      <c r="O14" s="11">
        <v>20770.71</v>
      </c>
      <c r="P14" s="11">
        <v>8667.82</v>
      </c>
      <c r="Q14" s="38">
        <v>30</v>
      </c>
      <c r="R14" s="45">
        <v>8667.82</v>
      </c>
      <c r="S14" s="9">
        <v>45120</v>
      </c>
      <c r="T14" s="15"/>
    </row>
    <row r="15" spans="1:20" ht="36" customHeight="1" x14ac:dyDescent="0.25">
      <c r="A15" s="35" t="s">
        <v>123</v>
      </c>
      <c r="B15" s="8" t="s">
        <v>107</v>
      </c>
      <c r="C15" s="1" t="s">
        <v>2</v>
      </c>
      <c r="D15" s="3">
        <v>1447529</v>
      </c>
      <c r="E15" s="8" t="s">
        <v>280</v>
      </c>
      <c r="F15" s="8"/>
      <c r="G15" s="1" t="s">
        <v>119</v>
      </c>
      <c r="H15" s="3">
        <v>450</v>
      </c>
      <c r="I15" s="3">
        <v>5</v>
      </c>
      <c r="J15" s="8" t="s">
        <v>376</v>
      </c>
      <c r="K15" s="8" t="s">
        <v>377</v>
      </c>
      <c r="L15" s="8"/>
      <c r="M15" s="8"/>
      <c r="N15" s="11">
        <f t="shared" si="1"/>
        <v>410212.26</v>
      </c>
      <c r="O15" s="11">
        <v>369191.03</v>
      </c>
      <c r="P15" s="11">
        <v>41021.230000000003</v>
      </c>
      <c r="Q15" s="38">
        <v>10</v>
      </c>
      <c r="R15" s="11">
        <v>40841.300000000003</v>
      </c>
      <c r="S15" s="9">
        <v>45182</v>
      </c>
      <c r="T15" s="15"/>
    </row>
    <row r="16" spans="1:20" ht="43.15" customHeight="1" x14ac:dyDescent="0.25">
      <c r="A16" s="35" t="s">
        <v>138</v>
      </c>
      <c r="B16" s="8" t="s">
        <v>127</v>
      </c>
      <c r="C16" s="1" t="s">
        <v>2</v>
      </c>
      <c r="D16" s="81">
        <v>164811</v>
      </c>
      <c r="E16" s="46" t="s">
        <v>281</v>
      </c>
      <c r="F16" s="63"/>
      <c r="G16" s="76" t="s">
        <v>128</v>
      </c>
      <c r="H16" s="3">
        <v>22</v>
      </c>
      <c r="I16" s="3">
        <v>3</v>
      </c>
      <c r="J16" s="63" t="s">
        <v>378</v>
      </c>
      <c r="K16" s="41" t="s">
        <v>379</v>
      </c>
      <c r="L16" s="44"/>
      <c r="M16" s="41"/>
      <c r="N16" s="11">
        <f t="shared" si="1"/>
        <v>303651.57</v>
      </c>
      <c r="O16" s="42">
        <v>212556.1</v>
      </c>
      <c r="P16" s="42">
        <v>91095.47</v>
      </c>
      <c r="Q16" s="49">
        <v>20</v>
      </c>
      <c r="R16" s="65">
        <v>31559.47</v>
      </c>
      <c r="S16" s="9">
        <v>45182</v>
      </c>
      <c r="T16" s="15"/>
    </row>
    <row r="17" spans="1:20" ht="50.25" customHeight="1" x14ac:dyDescent="0.25">
      <c r="A17" s="35" t="s">
        <v>139</v>
      </c>
      <c r="B17" s="8" t="s">
        <v>129</v>
      </c>
      <c r="C17" s="1" t="s">
        <v>2</v>
      </c>
      <c r="D17" s="81">
        <v>1657840</v>
      </c>
      <c r="E17" s="46" t="s">
        <v>282</v>
      </c>
      <c r="F17" s="46"/>
      <c r="G17" s="46" t="s">
        <v>130</v>
      </c>
      <c r="H17" s="3">
        <v>235</v>
      </c>
      <c r="I17" s="3">
        <v>15</v>
      </c>
      <c r="J17" s="8" t="s">
        <v>380</v>
      </c>
      <c r="K17" s="41" t="s">
        <v>381</v>
      </c>
      <c r="L17" s="44"/>
      <c r="M17" s="41"/>
      <c r="N17" s="11">
        <f t="shared" si="1"/>
        <v>1837549</v>
      </c>
      <c r="O17" s="42">
        <v>1649709</v>
      </c>
      <c r="P17" s="42">
        <v>187840</v>
      </c>
      <c r="Q17" s="49">
        <v>10</v>
      </c>
      <c r="R17" s="11">
        <v>183319</v>
      </c>
      <c r="S17" s="9">
        <v>45246</v>
      </c>
      <c r="T17" s="15"/>
    </row>
    <row r="18" spans="1:20" ht="41.25" customHeight="1" x14ac:dyDescent="0.25">
      <c r="A18" s="1" t="s">
        <v>148</v>
      </c>
      <c r="B18" s="8" t="s">
        <v>44</v>
      </c>
      <c r="C18" s="8" t="s">
        <v>2</v>
      </c>
      <c r="D18" s="3" t="s">
        <v>271</v>
      </c>
      <c r="E18" s="12" t="s">
        <v>272</v>
      </c>
      <c r="F18" s="12"/>
      <c r="G18" s="1" t="s">
        <v>45</v>
      </c>
      <c r="H18" s="3">
        <v>45</v>
      </c>
      <c r="I18" s="3">
        <v>1</v>
      </c>
      <c r="J18" s="2" t="s">
        <v>363</v>
      </c>
      <c r="K18" s="8" t="s">
        <v>364</v>
      </c>
      <c r="L18" s="44"/>
      <c r="M18" s="41"/>
      <c r="N18" s="11">
        <f t="shared" si="1"/>
        <v>410000</v>
      </c>
      <c r="O18" s="42">
        <v>328000</v>
      </c>
      <c r="P18" s="42">
        <v>82000</v>
      </c>
      <c r="Q18" s="49">
        <v>20</v>
      </c>
      <c r="R18" s="11">
        <v>82000</v>
      </c>
      <c r="S18" s="9">
        <v>45279</v>
      </c>
      <c r="T18" s="15"/>
    </row>
    <row r="19" spans="1:20" ht="52.15" customHeight="1" x14ac:dyDescent="0.25">
      <c r="A19" s="1" t="s">
        <v>146</v>
      </c>
      <c r="B19" s="8" t="s">
        <v>140</v>
      </c>
      <c r="C19" s="8" t="s">
        <v>2</v>
      </c>
      <c r="D19" s="3" t="s">
        <v>283</v>
      </c>
      <c r="E19" s="12" t="s">
        <v>284</v>
      </c>
      <c r="F19" s="12"/>
      <c r="G19" s="8" t="s">
        <v>142</v>
      </c>
      <c r="H19" s="3">
        <v>30</v>
      </c>
      <c r="I19" s="3">
        <v>4</v>
      </c>
      <c r="J19" s="2" t="s">
        <v>382</v>
      </c>
      <c r="K19" s="41" t="s">
        <v>383</v>
      </c>
      <c r="L19" s="44"/>
      <c r="M19" s="41"/>
      <c r="N19" s="11">
        <v>138700</v>
      </c>
      <c r="O19" s="42">
        <v>110960</v>
      </c>
      <c r="P19" s="42">
        <v>27740</v>
      </c>
      <c r="Q19" s="49">
        <v>20</v>
      </c>
      <c r="R19" s="11">
        <v>25145.200000000001</v>
      </c>
      <c r="S19" s="9">
        <v>45316</v>
      </c>
      <c r="T19" s="15"/>
    </row>
    <row r="20" spans="1:20" ht="49.9" customHeight="1" x14ac:dyDescent="0.25">
      <c r="A20" s="1" t="s">
        <v>147</v>
      </c>
      <c r="B20" s="8" t="s">
        <v>143</v>
      </c>
      <c r="C20" s="8" t="s">
        <v>2</v>
      </c>
      <c r="D20" s="82" t="s">
        <v>285</v>
      </c>
      <c r="E20" s="8" t="s">
        <v>286</v>
      </c>
      <c r="F20" s="8"/>
      <c r="G20" s="1" t="s">
        <v>149</v>
      </c>
      <c r="H20" s="3">
        <v>4</v>
      </c>
      <c r="I20" s="3">
        <v>6.5</v>
      </c>
      <c r="J20" s="2" t="s">
        <v>384</v>
      </c>
      <c r="K20" s="102" t="s">
        <v>385</v>
      </c>
      <c r="L20" s="44"/>
      <c r="M20" s="41"/>
      <c r="N20" s="50">
        <f t="shared" ref="N20:N41" si="2">O20+P20</f>
        <v>160335.75</v>
      </c>
      <c r="O20" s="50">
        <v>112235.02</v>
      </c>
      <c r="P20" s="11">
        <v>48100.73</v>
      </c>
      <c r="Q20" s="38">
        <v>30</v>
      </c>
      <c r="R20" s="11">
        <v>46534.92</v>
      </c>
      <c r="S20" s="9">
        <v>45316</v>
      </c>
      <c r="T20" s="15"/>
    </row>
    <row r="21" spans="1:20" ht="45.6" customHeight="1" x14ac:dyDescent="0.25">
      <c r="A21" s="1" t="s">
        <v>162</v>
      </c>
      <c r="B21" s="8" t="s">
        <v>144</v>
      </c>
      <c r="C21" s="8" t="s">
        <v>2</v>
      </c>
      <c r="D21" s="3" t="s">
        <v>287</v>
      </c>
      <c r="E21" s="12" t="s">
        <v>288</v>
      </c>
      <c r="F21" s="12"/>
      <c r="G21" s="1" t="s">
        <v>150</v>
      </c>
      <c r="H21" s="3">
        <v>4</v>
      </c>
      <c r="I21" s="3">
        <v>3</v>
      </c>
      <c r="J21" s="2" t="s">
        <v>384</v>
      </c>
      <c r="K21" s="102" t="s">
        <v>386</v>
      </c>
      <c r="L21" s="44"/>
      <c r="M21" s="41">
        <v>604</v>
      </c>
      <c r="N21" s="11">
        <f t="shared" si="2"/>
        <v>68557.679999999993</v>
      </c>
      <c r="O21" s="42">
        <v>47989.68</v>
      </c>
      <c r="P21" s="42">
        <v>20568</v>
      </c>
      <c r="Q21" s="49">
        <v>30</v>
      </c>
      <c r="R21" s="11">
        <v>20277.45</v>
      </c>
      <c r="S21" s="9">
        <v>45316</v>
      </c>
      <c r="T21" s="15"/>
    </row>
    <row r="22" spans="1:20" ht="32.25" customHeight="1" x14ac:dyDescent="0.25">
      <c r="A22" s="52" t="s">
        <v>178</v>
      </c>
      <c r="B22" s="8" t="s">
        <v>163</v>
      </c>
      <c r="C22" s="8" t="s">
        <v>2</v>
      </c>
      <c r="D22" s="81">
        <v>243794</v>
      </c>
      <c r="E22" s="12" t="s">
        <v>289</v>
      </c>
      <c r="F22" s="12"/>
      <c r="G22" s="1" t="s">
        <v>166</v>
      </c>
      <c r="H22" s="3">
        <v>144</v>
      </c>
      <c r="I22" s="3">
        <v>3</v>
      </c>
      <c r="J22" s="2" t="s">
        <v>387</v>
      </c>
      <c r="K22" s="41" t="s">
        <v>388</v>
      </c>
      <c r="L22" s="44"/>
      <c r="M22" s="41"/>
      <c r="N22" s="11">
        <f>O22+P22</f>
        <v>2898584</v>
      </c>
      <c r="O22" s="42">
        <v>2660000</v>
      </c>
      <c r="P22" s="42">
        <v>238584</v>
      </c>
      <c r="Q22" s="49">
        <v>10</v>
      </c>
      <c r="R22" s="11"/>
      <c r="S22" s="9">
        <v>45351</v>
      </c>
      <c r="T22" s="15"/>
    </row>
    <row r="23" spans="1:20" ht="34.9" customHeight="1" x14ac:dyDescent="0.25">
      <c r="A23" s="35" t="s">
        <v>147</v>
      </c>
      <c r="B23" s="8" t="s">
        <v>164</v>
      </c>
      <c r="C23" s="8" t="s">
        <v>2</v>
      </c>
      <c r="D23" s="81">
        <v>11375416</v>
      </c>
      <c r="E23" s="12" t="s">
        <v>290</v>
      </c>
      <c r="F23" s="12"/>
      <c r="G23" s="1" t="s">
        <v>165</v>
      </c>
      <c r="H23" s="3">
        <v>12</v>
      </c>
      <c r="I23" s="3">
        <v>1.5</v>
      </c>
      <c r="J23" s="2" t="s">
        <v>389</v>
      </c>
      <c r="K23" s="41" t="s">
        <v>390</v>
      </c>
      <c r="L23" s="44"/>
      <c r="M23" s="41">
        <v>94</v>
      </c>
      <c r="N23" s="11">
        <f t="shared" si="2"/>
        <v>8698</v>
      </c>
      <c r="O23" s="42">
        <v>6958</v>
      </c>
      <c r="P23" s="42">
        <v>1740</v>
      </c>
      <c r="Q23" s="49">
        <v>30</v>
      </c>
      <c r="R23" s="65">
        <v>1590.23</v>
      </c>
      <c r="S23" s="9">
        <v>45372</v>
      </c>
      <c r="T23" s="15"/>
    </row>
    <row r="24" spans="1:20" ht="27.75" customHeight="1" x14ac:dyDescent="0.25">
      <c r="A24" s="35" t="s">
        <v>218</v>
      </c>
      <c r="B24" s="41" t="s">
        <v>207</v>
      </c>
      <c r="C24" s="41" t="s">
        <v>2</v>
      </c>
      <c r="D24" s="81">
        <v>2648722</v>
      </c>
      <c r="E24" s="83" t="s">
        <v>291</v>
      </c>
      <c r="F24" s="83"/>
      <c r="G24" s="57" t="s">
        <v>209</v>
      </c>
      <c r="H24" s="56">
        <v>100</v>
      </c>
      <c r="I24" s="56">
        <v>12</v>
      </c>
      <c r="J24" s="2" t="s">
        <v>318</v>
      </c>
      <c r="K24" s="41" t="s">
        <v>391</v>
      </c>
      <c r="L24" s="44"/>
      <c r="M24" s="41"/>
      <c r="N24" s="61">
        <f t="shared" si="2"/>
        <v>26566</v>
      </c>
      <c r="O24" s="42">
        <v>18596.2</v>
      </c>
      <c r="P24" s="48">
        <v>7969.8</v>
      </c>
      <c r="Q24" s="49">
        <v>10</v>
      </c>
      <c r="R24" s="65">
        <v>7969.8</v>
      </c>
      <c r="S24" s="9">
        <v>45434</v>
      </c>
      <c r="T24" s="15"/>
    </row>
    <row r="25" spans="1:20" ht="30" customHeight="1" x14ac:dyDescent="0.25">
      <c r="A25" s="35" t="s">
        <v>217</v>
      </c>
      <c r="B25" s="8" t="s">
        <v>216</v>
      </c>
      <c r="C25" s="8" t="s">
        <v>292</v>
      </c>
      <c r="D25" s="81"/>
      <c r="E25" s="12" t="s">
        <v>293</v>
      </c>
      <c r="F25" s="12"/>
      <c r="G25" s="1" t="s">
        <v>215</v>
      </c>
      <c r="H25" s="3">
        <v>8</v>
      </c>
      <c r="I25" s="3">
        <v>1</v>
      </c>
      <c r="J25" s="2" t="s">
        <v>392</v>
      </c>
      <c r="K25" s="41" t="s">
        <v>393</v>
      </c>
      <c r="L25" s="44"/>
      <c r="M25" s="41">
        <v>198</v>
      </c>
      <c r="N25" s="11">
        <f t="shared" si="2"/>
        <v>56558.77</v>
      </c>
      <c r="O25" s="42">
        <v>42452.84</v>
      </c>
      <c r="P25" s="42">
        <v>14105.93</v>
      </c>
      <c r="Q25" s="49">
        <v>30</v>
      </c>
      <c r="R25" s="11">
        <v>13599.56</v>
      </c>
      <c r="S25" s="9">
        <v>45462</v>
      </c>
      <c r="T25" s="15"/>
    </row>
    <row r="26" spans="1:20" ht="29.25" customHeight="1" x14ac:dyDescent="0.25">
      <c r="A26" s="35" t="s">
        <v>220</v>
      </c>
      <c r="B26" s="8" t="s">
        <v>237</v>
      </c>
      <c r="C26" s="8" t="s">
        <v>2</v>
      </c>
      <c r="D26" s="81" t="s">
        <v>294</v>
      </c>
      <c r="E26" s="12" t="s">
        <v>295</v>
      </c>
      <c r="F26" s="12"/>
      <c r="G26" s="1" t="s">
        <v>219</v>
      </c>
      <c r="H26" s="3">
        <v>4</v>
      </c>
      <c r="I26" s="3">
        <v>1</v>
      </c>
      <c r="J26" s="2" t="s">
        <v>392</v>
      </c>
      <c r="K26" s="41" t="s">
        <v>394</v>
      </c>
      <c r="L26" s="44"/>
      <c r="M26" s="41">
        <v>60</v>
      </c>
      <c r="N26" s="11">
        <f t="shared" si="2"/>
        <v>9582.51</v>
      </c>
      <c r="O26" s="42">
        <v>6707.76</v>
      </c>
      <c r="P26" s="42">
        <v>2874.75</v>
      </c>
      <c r="Q26" s="49">
        <v>30</v>
      </c>
      <c r="R26" s="11"/>
      <c r="S26" s="9">
        <v>45504</v>
      </c>
      <c r="T26" s="15"/>
    </row>
    <row r="27" spans="1:20" ht="45.6" customHeight="1" x14ac:dyDescent="0.25">
      <c r="A27" s="35" t="s">
        <v>226</v>
      </c>
      <c r="B27" s="8" t="s">
        <v>225</v>
      </c>
      <c r="C27" s="8" t="s">
        <v>2</v>
      </c>
      <c r="D27" s="3">
        <v>2932949</v>
      </c>
      <c r="E27" s="8" t="s">
        <v>265</v>
      </c>
      <c r="F27" s="8"/>
      <c r="G27" s="2" t="s">
        <v>18</v>
      </c>
      <c r="H27" s="3">
        <v>20</v>
      </c>
      <c r="I27" s="3">
        <v>1</v>
      </c>
      <c r="J27" s="1" t="s">
        <v>398</v>
      </c>
      <c r="K27" s="8" t="s">
        <v>399</v>
      </c>
      <c r="L27" s="3"/>
      <c r="M27" s="1"/>
      <c r="N27" s="11">
        <f t="shared" si="2"/>
        <v>16671.439999999999</v>
      </c>
      <c r="O27" s="11">
        <v>13337.16</v>
      </c>
      <c r="P27" s="11">
        <v>3334.28</v>
      </c>
      <c r="Q27" s="38">
        <v>20</v>
      </c>
      <c r="R27" s="11">
        <v>2795.49</v>
      </c>
      <c r="S27" s="9">
        <v>45540</v>
      </c>
    </row>
    <row r="28" spans="1:20" ht="53.25" customHeight="1" x14ac:dyDescent="0.25">
      <c r="A28" s="35" t="s">
        <v>220</v>
      </c>
      <c r="B28" s="8" t="s">
        <v>222</v>
      </c>
      <c r="C28" s="1" t="s">
        <v>2</v>
      </c>
      <c r="D28" s="1">
        <v>13833698</v>
      </c>
      <c r="E28" s="1" t="s">
        <v>296</v>
      </c>
      <c r="F28" s="1"/>
      <c r="G28" s="1" t="s">
        <v>239</v>
      </c>
      <c r="H28" s="3">
        <v>3</v>
      </c>
      <c r="I28" s="3">
        <v>1.5</v>
      </c>
      <c r="J28" s="1" t="s">
        <v>397</v>
      </c>
      <c r="K28" s="1" t="s">
        <v>368</v>
      </c>
      <c r="L28" s="1"/>
      <c r="M28" s="1">
        <v>279</v>
      </c>
      <c r="N28" s="11">
        <f t="shared" si="2"/>
        <v>49443.259999999995</v>
      </c>
      <c r="O28" s="11">
        <v>34610.28</v>
      </c>
      <c r="P28" s="11">
        <v>14832.98</v>
      </c>
      <c r="Q28" s="38">
        <v>30</v>
      </c>
      <c r="R28" s="11"/>
      <c r="S28" s="9">
        <v>45540</v>
      </c>
      <c r="T28" s="15"/>
    </row>
    <row r="29" spans="1:20" ht="29.25" customHeight="1" x14ac:dyDescent="0.25">
      <c r="A29" s="1" t="s">
        <v>227</v>
      </c>
      <c r="B29" s="8" t="s">
        <v>221</v>
      </c>
      <c r="C29" s="1" t="s">
        <v>2</v>
      </c>
      <c r="D29" s="1">
        <v>981662</v>
      </c>
      <c r="E29" s="1" t="s">
        <v>297</v>
      </c>
      <c r="F29" s="1"/>
      <c r="G29" s="1" t="s">
        <v>238</v>
      </c>
      <c r="H29" s="3">
        <v>32</v>
      </c>
      <c r="I29" s="3">
        <v>3</v>
      </c>
      <c r="J29" s="1" t="s">
        <v>395</v>
      </c>
      <c r="K29" s="1" t="s">
        <v>396</v>
      </c>
      <c r="L29" s="1"/>
      <c r="M29" s="1"/>
      <c r="N29" s="11">
        <f t="shared" si="2"/>
        <v>108453</v>
      </c>
      <c r="O29" s="11">
        <v>86762.5</v>
      </c>
      <c r="P29" s="11">
        <v>21690.5</v>
      </c>
      <c r="Q29" s="38">
        <v>20</v>
      </c>
      <c r="R29" s="11"/>
      <c r="S29" s="9">
        <v>45540</v>
      </c>
      <c r="T29" s="15"/>
    </row>
    <row r="30" spans="1:20" ht="52.5" customHeight="1" x14ac:dyDescent="0.25">
      <c r="A30" s="35" t="s">
        <v>240</v>
      </c>
      <c r="B30" s="8" t="s">
        <v>223</v>
      </c>
      <c r="C30" s="8" t="s">
        <v>2</v>
      </c>
      <c r="D30" s="80" t="s">
        <v>263</v>
      </c>
      <c r="E30" s="8" t="s">
        <v>264</v>
      </c>
      <c r="F30" s="8"/>
      <c r="G30" s="2" t="s">
        <v>19</v>
      </c>
      <c r="H30" s="3">
        <v>25</v>
      </c>
      <c r="I30" s="3">
        <v>2</v>
      </c>
      <c r="J30" s="1" t="s">
        <v>318</v>
      </c>
      <c r="K30" s="8" t="s">
        <v>400</v>
      </c>
      <c r="L30" s="3"/>
      <c r="M30" s="1"/>
      <c r="N30" s="11">
        <f t="shared" si="2"/>
        <v>266000</v>
      </c>
      <c r="O30" s="11">
        <v>212800</v>
      </c>
      <c r="P30" s="11">
        <v>53200</v>
      </c>
      <c r="Q30" s="38">
        <v>20</v>
      </c>
      <c r="R30" s="11">
        <v>53200</v>
      </c>
      <c r="S30" s="9">
        <v>45540</v>
      </c>
    </row>
    <row r="31" spans="1:20" ht="65.25" customHeight="1" x14ac:dyDescent="0.25">
      <c r="A31" s="8" t="s">
        <v>247</v>
      </c>
      <c r="B31" s="8" t="s">
        <v>242</v>
      </c>
      <c r="C31" s="1" t="s">
        <v>2</v>
      </c>
      <c r="D31" s="1"/>
      <c r="E31" s="1" t="s">
        <v>298</v>
      </c>
      <c r="F31" s="1"/>
      <c r="G31" s="47" t="s">
        <v>254</v>
      </c>
      <c r="H31" s="3">
        <v>23</v>
      </c>
      <c r="I31" s="3">
        <v>5</v>
      </c>
      <c r="J31" s="3" t="s">
        <v>408</v>
      </c>
      <c r="K31" s="102" t="s">
        <v>409</v>
      </c>
      <c r="L31" s="8"/>
      <c r="M31" s="8">
        <v>836</v>
      </c>
      <c r="N31" s="11">
        <f t="shared" si="2"/>
        <v>154655.20000000001</v>
      </c>
      <c r="O31" s="11">
        <v>123755.2</v>
      </c>
      <c r="P31" s="11">
        <v>30900</v>
      </c>
      <c r="Q31" s="38">
        <v>20</v>
      </c>
      <c r="R31" s="11">
        <v>28120.9</v>
      </c>
      <c r="S31" s="9">
        <v>45574</v>
      </c>
    </row>
    <row r="32" spans="1:20" ht="40.5" customHeight="1" x14ac:dyDescent="0.25">
      <c r="A32" s="8" t="s">
        <v>248</v>
      </c>
      <c r="B32" s="8" t="s">
        <v>243</v>
      </c>
      <c r="C32" s="1" t="s">
        <v>2</v>
      </c>
      <c r="D32" s="81">
        <v>164811</v>
      </c>
      <c r="E32" s="46" t="s">
        <v>281</v>
      </c>
      <c r="F32" s="46"/>
      <c r="G32" s="47" t="s">
        <v>253</v>
      </c>
      <c r="H32" s="3">
        <v>22</v>
      </c>
      <c r="I32" s="3">
        <v>0</v>
      </c>
      <c r="J32" s="102" t="s">
        <v>410</v>
      </c>
      <c r="K32" s="103" t="s">
        <v>411</v>
      </c>
      <c r="L32" s="8"/>
      <c r="M32" s="8"/>
      <c r="N32" s="11">
        <f t="shared" si="2"/>
        <v>115049.04000000001</v>
      </c>
      <c r="O32" s="11">
        <v>92039.24</v>
      </c>
      <c r="P32" s="11">
        <v>23009.8</v>
      </c>
      <c r="Q32" s="38">
        <v>20</v>
      </c>
      <c r="R32" s="11">
        <v>18427.099999999999</v>
      </c>
      <c r="S32" s="9">
        <v>45574</v>
      </c>
    </row>
    <row r="33" spans="1:20" ht="54" customHeight="1" x14ac:dyDescent="0.25">
      <c r="A33" s="8" t="s">
        <v>249</v>
      </c>
      <c r="B33" s="8" t="s">
        <v>244</v>
      </c>
      <c r="C33" s="1" t="s">
        <v>2</v>
      </c>
      <c r="D33" s="3">
        <v>11419233</v>
      </c>
      <c r="E33" s="8" t="s">
        <v>277</v>
      </c>
      <c r="F33" s="8"/>
      <c r="G33" s="46" t="s">
        <v>77</v>
      </c>
      <c r="H33" s="3">
        <v>14</v>
      </c>
      <c r="I33" s="3">
        <v>1</v>
      </c>
      <c r="J33" s="103" t="s">
        <v>412</v>
      </c>
      <c r="K33" s="63" t="s">
        <v>413</v>
      </c>
      <c r="L33" s="8"/>
      <c r="M33" s="8"/>
      <c r="N33" s="11">
        <f t="shared" si="2"/>
        <v>19470.25</v>
      </c>
      <c r="O33" s="11">
        <v>15576.2</v>
      </c>
      <c r="P33" s="11">
        <v>3894.05</v>
      </c>
      <c r="Q33" s="38">
        <v>30</v>
      </c>
      <c r="R33" s="11">
        <v>3796.7</v>
      </c>
      <c r="S33" s="9">
        <v>45574</v>
      </c>
    </row>
    <row r="34" spans="1:20" ht="43.5" customHeight="1" x14ac:dyDescent="0.25">
      <c r="A34" s="8" t="s">
        <v>250</v>
      </c>
      <c r="B34" s="8" t="s">
        <v>245</v>
      </c>
      <c r="C34" s="1" t="s">
        <v>2</v>
      </c>
      <c r="D34" s="64">
        <v>10373607</v>
      </c>
      <c r="E34" s="8" t="s">
        <v>299</v>
      </c>
      <c r="F34" s="8"/>
      <c r="G34" s="64" t="s">
        <v>252</v>
      </c>
      <c r="H34" s="3">
        <v>62</v>
      </c>
      <c r="I34" s="3">
        <v>5</v>
      </c>
      <c r="J34" s="102" t="s">
        <v>414</v>
      </c>
      <c r="K34" s="102" t="s">
        <v>415</v>
      </c>
      <c r="L34" s="8"/>
      <c r="M34" s="8"/>
      <c r="N34" s="11">
        <f t="shared" si="2"/>
        <v>1108627.04</v>
      </c>
      <c r="O34" s="11">
        <v>997764.34</v>
      </c>
      <c r="P34" s="11">
        <v>110862.7</v>
      </c>
      <c r="Q34" s="38">
        <v>10</v>
      </c>
      <c r="R34" s="9"/>
      <c r="S34" s="9">
        <v>45574</v>
      </c>
      <c r="T34" s="15"/>
    </row>
    <row r="35" spans="1:20" ht="46.5" customHeight="1" x14ac:dyDescent="0.25">
      <c r="A35" s="35" t="s">
        <v>251</v>
      </c>
      <c r="B35" s="8" t="s">
        <v>246</v>
      </c>
      <c r="C35" s="1" t="s">
        <v>2</v>
      </c>
      <c r="D35" s="1"/>
      <c r="E35" s="8" t="s">
        <v>301</v>
      </c>
      <c r="F35" s="8"/>
      <c r="G35" s="8" t="s">
        <v>255</v>
      </c>
      <c r="H35" s="56">
        <v>26</v>
      </c>
      <c r="I35" s="56">
        <v>3</v>
      </c>
      <c r="J35" s="104" t="s">
        <v>416</v>
      </c>
      <c r="K35" s="105" t="s">
        <v>417</v>
      </c>
      <c r="L35" s="44" t="s">
        <v>224</v>
      </c>
      <c r="M35" s="41"/>
      <c r="N35" s="11">
        <f t="shared" si="2"/>
        <v>471190</v>
      </c>
      <c r="O35" s="42">
        <v>376952</v>
      </c>
      <c r="P35" s="42">
        <v>94238</v>
      </c>
      <c r="Q35" s="49">
        <v>20</v>
      </c>
      <c r="R35" s="11"/>
      <c r="S35" s="9">
        <v>45574</v>
      </c>
      <c r="T35" s="15"/>
    </row>
    <row r="36" spans="1:20" ht="30" customHeight="1" x14ac:dyDescent="0.25">
      <c r="A36" s="35" t="s">
        <v>256</v>
      </c>
      <c r="B36" s="8" t="s">
        <v>257</v>
      </c>
      <c r="C36" s="8" t="s">
        <v>188</v>
      </c>
      <c r="D36" s="8"/>
      <c r="E36" s="8" t="s">
        <v>328</v>
      </c>
      <c r="F36" s="8"/>
      <c r="G36" s="8" t="s">
        <v>327</v>
      </c>
      <c r="H36" s="56">
        <v>2</v>
      </c>
      <c r="I36" s="56">
        <v>1</v>
      </c>
      <c r="J36" s="105" t="s">
        <v>418</v>
      </c>
      <c r="K36" s="104" t="s">
        <v>419</v>
      </c>
      <c r="L36" s="44"/>
      <c r="M36" s="41"/>
      <c r="N36" s="11">
        <f t="shared" si="2"/>
        <v>8112.84</v>
      </c>
      <c r="O36" s="42">
        <v>5679</v>
      </c>
      <c r="P36" s="42">
        <v>2433.84</v>
      </c>
      <c r="Q36" s="49">
        <v>30</v>
      </c>
      <c r="R36" s="11"/>
      <c r="S36" s="9">
        <v>45609</v>
      </c>
      <c r="T36" s="15"/>
    </row>
    <row r="37" spans="1:20" ht="30.75" customHeight="1" x14ac:dyDescent="0.25">
      <c r="A37" s="52" t="s">
        <v>312</v>
      </c>
      <c r="B37" s="8" t="s">
        <v>259</v>
      </c>
      <c r="C37" s="8" t="s">
        <v>188</v>
      </c>
      <c r="D37">
        <v>15819769</v>
      </c>
      <c r="E37" s="8" t="s">
        <v>329</v>
      </c>
      <c r="F37" s="8" t="s">
        <v>331</v>
      </c>
      <c r="G37" s="63" t="s">
        <v>307</v>
      </c>
      <c r="H37" s="56">
        <v>0</v>
      </c>
      <c r="I37" s="56">
        <v>5</v>
      </c>
      <c r="J37" s="105" t="s">
        <v>420</v>
      </c>
      <c r="K37" s="104" t="s">
        <v>421</v>
      </c>
      <c r="L37" s="44"/>
      <c r="M37" s="41">
        <v>30</v>
      </c>
      <c r="N37" s="11">
        <f t="shared" si="2"/>
        <v>498980</v>
      </c>
      <c r="O37" s="42">
        <v>349286</v>
      </c>
      <c r="P37" s="42">
        <v>149694</v>
      </c>
      <c r="Q37" s="49">
        <v>30</v>
      </c>
      <c r="R37" s="11"/>
      <c r="S37" s="9">
        <v>45609</v>
      </c>
      <c r="T37" s="15"/>
    </row>
    <row r="38" spans="1:20" ht="61.9" customHeight="1" x14ac:dyDescent="0.25">
      <c r="A38" s="35" t="s">
        <v>261</v>
      </c>
      <c r="B38" s="8" t="s">
        <v>258</v>
      </c>
      <c r="C38" s="8" t="s">
        <v>188</v>
      </c>
      <c r="D38" s="8">
        <v>14717854</v>
      </c>
      <c r="E38" s="8" t="s">
        <v>300</v>
      </c>
      <c r="F38" s="55" t="s">
        <v>332</v>
      </c>
      <c r="G38" s="55" t="s">
        <v>262</v>
      </c>
      <c r="H38" s="56">
        <v>5</v>
      </c>
      <c r="I38" s="56">
        <v>1.5</v>
      </c>
      <c r="J38" s="104" t="s">
        <v>422</v>
      </c>
      <c r="K38" s="41" t="s">
        <v>423</v>
      </c>
      <c r="L38" s="44"/>
      <c r="M38" s="41">
        <v>180</v>
      </c>
      <c r="N38" s="11">
        <f t="shared" si="2"/>
        <v>42086</v>
      </c>
      <c r="O38" s="42">
        <v>34283.56</v>
      </c>
      <c r="P38" s="42">
        <v>7802.44</v>
      </c>
      <c r="Q38" s="49">
        <v>30</v>
      </c>
      <c r="R38" s="11"/>
      <c r="S38" s="9">
        <v>45609</v>
      </c>
      <c r="T38" s="15"/>
    </row>
    <row r="39" spans="1:20" ht="46.5" customHeight="1" x14ac:dyDescent="0.25">
      <c r="A39" s="52" t="s">
        <v>311</v>
      </c>
      <c r="B39" s="8" t="s">
        <v>310</v>
      </c>
      <c r="C39" s="8" t="s">
        <v>188</v>
      </c>
      <c r="D39" s="47">
        <v>33778269</v>
      </c>
      <c r="E39" s="46" t="s">
        <v>325</v>
      </c>
      <c r="F39" s="46"/>
      <c r="G39" s="85" t="s">
        <v>326</v>
      </c>
      <c r="H39" s="94">
        <v>48</v>
      </c>
      <c r="I39" s="56"/>
      <c r="J39" s="105" t="s">
        <v>424</v>
      </c>
      <c r="K39" s="105" t="s">
        <v>425</v>
      </c>
      <c r="L39" s="44"/>
      <c r="M39" s="41"/>
      <c r="N39" s="11">
        <f t="shared" si="2"/>
        <v>265253</v>
      </c>
      <c r="O39" s="42">
        <v>212202</v>
      </c>
      <c r="P39" s="42">
        <v>53051</v>
      </c>
      <c r="Q39" s="49">
        <v>20</v>
      </c>
      <c r="R39" s="11"/>
      <c r="S39" s="9">
        <v>45644</v>
      </c>
    </row>
    <row r="40" spans="1:20" ht="46.5" customHeight="1" x14ac:dyDescent="0.25">
      <c r="A40" s="52" t="s">
        <v>347</v>
      </c>
      <c r="B40" s="8" t="s">
        <v>333</v>
      </c>
      <c r="C40" s="8" t="s">
        <v>188</v>
      </c>
      <c r="D40" s="64">
        <v>927963</v>
      </c>
      <c r="E40" s="46" t="s">
        <v>343</v>
      </c>
      <c r="F40" s="46" t="s">
        <v>344</v>
      </c>
      <c r="G40" s="47" t="s">
        <v>345</v>
      </c>
      <c r="H40" s="93">
        <v>2</v>
      </c>
      <c r="I40" s="56">
        <v>1</v>
      </c>
      <c r="J40" s="105" t="s">
        <v>426</v>
      </c>
      <c r="K40" s="105" t="s">
        <v>368</v>
      </c>
      <c r="L40" s="44"/>
      <c r="M40" s="41">
        <v>180</v>
      </c>
      <c r="N40" s="11">
        <f t="shared" si="2"/>
        <v>109836.78</v>
      </c>
      <c r="O40" s="42">
        <v>98853.1</v>
      </c>
      <c r="P40" s="42">
        <v>10983.68</v>
      </c>
      <c r="Q40" s="49">
        <v>30</v>
      </c>
      <c r="R40" s="11"/>
      <c r="S40" s="9">
        <v>45680</v>
      </c>
    </row>
    <row r="41" spans="1:20" ht="46.5" customHeight="1" x14ac:dyDescent="0.25">
      <c r="A41" s="52" t="s">
        <v>338</v>
      </c>
      <c r="B41" s="8" t="s">
        <v>334</v>
      </c>
      <c r="C41" s="8" t="s">
        <v>188</v>
      </c>
      <c r="D41" s="47">
        <v>3259435</v>
      </c>
      <c r="E41" s="46" t="s">
        <v>341</v>
      </c>
      <c r="F41" s="46" t="s">
        <v>342</v>
      </c>
      <c r="G41" s="46" t="s">
        <v>339</v>
      </c>
      <c r="H41" s="93">
        <v>18</v>
      </c>
      <c r="I41" s="56">
        <v>1</v>
      </c>
      <c r="J41" s="105" t="s">
        <v>424</v>
      </c>
      <c r="K41" s="105" t="s">
        <v>427</v>
      </c>
      <c r="L41" s="44" t="s">
        <v>340</v>
      </c>
      <c r="M41" s="41"/>
      <c r="N41" s="11">
        <f t="shared" si="2"/>
        <v>35000</v>
      </c>
      <c r="O41" s="42">
        <v>28000</v>
      </c>
      <c r="P41" s="42">
        <v>7000</v>
      </c>
      <c r="Q41" s="49">
        <v>20</v>
      </c>
      <c r="R41" s="11"/>
      <c r="S41" s="9">
        <v>45680</v>
      </c>
    </row>
    <row r="42" spans="1:20" ht="46.5" customHeight="1" x14ac:dyDescent="0.25">
      <c r="A42" s="52"/>
      <c r="B42" s="41"/>
      <c r="C42" s="41"/>
      <c r="D42" s="64"/>
      <c r="E42" s="46"/>
      <c r="F42" s="46"/>
      <c r="G42" s="85"/>
      <c r="H42" s="93"/>
      <c r="I42" s="56"/>
      <c r="J42" s="56"/>
      <c r="K42" s="56"/>
      <c r="L42" s="44"/>
      <c r="M42" s="41"/>
      <c r="N42" s="11"/>
      <c r="O42" s="42"/>
      <c r="P42" s="42"/>
      <c r="Q42" s="49"/>
      <c r="R42" s="11"/>
      <c r="S42" s="9"/>
    </row>
    <row r="43" spans="1:20" ht="46.5" customHeight="1" x14ac:dyDescent="0.25">
      <c r="A43" s="92"/>
      <c r="B43" s="8"/>
      <c r="C43" s="41"/>
      <c r="D43" s="64"/>
      <c r="E43" s="46"/>
      <c r="F43" s="46"/>
      <c r="G43" s="85"/>
      <c r="H43" s="93"/>
      <c r="I43" s="56"/>
      <c r="J43" s="56"/>
      <c r="K43" s="56"/>
      <c r="L43" s="44"/>
      <c r="M43" s="41"/>
      <c r="N43" s="11"/>
      <c r="O43" s="42"/>
      <c r="P43" s="42"/>
      <c r="Q43" s="49"/>
      <c r="R43" s="11"/>
      <c r="S43" s="9"/>
    </row>
    <row r="44" spans="1:20" ht="15.75" x14ac:dyDescent="0.25">
      <c r="A44" s="26"/>
      <c r="B44" s="27"/>
      <c r="C44" s="27"/>
      <c r="D44" s="27"/>
      <c r="E44" s="27"/>
      <c r="F44" s="27"/>
      <c r="G44" s="26"/>
      <c r="H44" s="26"/>
      <c r="I44" s="28">
        <f>SUM(I2:I42)</f>
        <v>126</v>
      </c>
      <c r="J44" s="28"/>
      <c r="K44" s="28"/>
      <c r="L44" s="26"/>
      <c r="M44" s="26">
        <f>SUM(M3:M41)</f>
        <v>2561</v>
      </c>
      <c r="N44" s="29">
        <f>SUM(O44:P44)</f>
        <v>10683509.000000002</v>
      </c>
      <c r="O44" s="29">
        <f>SUM(O2:O41)</f>
        <v>9107672.7000000011</v>
      </c>
      <c r="P44" s="29">
        <f>SUM(P2:P41)</f>
        <v>1575836.3</v>
      </c>
      <c r="Q44" s="101"/>
      <c r="R44" s="29">
        <f>SUM(R2:R34)</f>
        <v>784314.73</v>
      </c>
      <c r="S44" s="1"/>
      <c r="T44" s="15"/>
    </row>
    <row r="48" spans="1:20" x14ac:dyDescent="0.25">
      <c r="G48" s="5"/>
      <c r="H48" s="5"/>
      <c r="I48" s="6"/>
      <c r="J48" s="6"/>
      <c r="K48" s="6"/>
      <c r="L48" s="7"/>
      <c r="M48" s="7"/>
      <c r="N48" s="16"/>
    </row>
  </sheetData>
  <mergeCells count="1">
    <mergeCell ref="A1:R1"/>
  </mergeCells>
  <dataValidations count="2">
    <dataValidation type="list" allowBlank="1" showInputMessage="1" showErrorMessage="1" sqref="W2" xr:uid="{00000000-0002-0000-0000-000000000000}">
      <formula1>$W$3:$W$5</formula1>
    </dataValidation>
    <dataValidation type="list" allowBlank="1" showInputMessage="1" showErrorMessage="1" sqref="T2" xr:uid="{00000000-0002-0000-0000-000001000000}">
      <formula1>#REF!</formula1>
    </dataValidation>
  </dataValidations>
  <pageMargins left="0.7" right="0.7" top="0.75" bottom="0.75" header="0.3" footer="0.3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S35"/>
  <sheetViews>
    <sheetView showGridLines="0" topLeftCell="H1" zoomScaleNormal="100" workbookViewId="0">
      <pane ySplit="2" topLeftCell="A22" activePane="bottomLeft" state="frozen"/>
      <selection pane="bottomLeft" activeCell="R29" sqref="R29"/>
    </sheetView>
  </sheetViews>
  <sheetFormatPr defaultRowHeight="15" x14ac:dyDescent="0.25"/>
  <cols>
    <col min="1" max="1" width="11.28515625" customWidth="1"/>
    <col min="2" max="2" width="19.7109375" customWidth="1"/>
    <col min="3" max="3" width="11.7109375" customWidth="1"/>
    <col min="4" max="4" width="12.140625" customWidth="1"/>
    <col min="5" max="5" width="22.5703125" customWidth="1"/>
    <col min="6" max="6" width="10.7109375" customWidth="1"/>
    <col min="7" max="7" width="31" customWidth="1"/>
    <col min="8" max="8" width="11.28515625" customWidth="1"/>
    <col min="9" max="9" width="18.140625" customWidth="1"/>
    <col min="10" max="10" width="26.140625" customWidth="1"/>
    <col min="11" max="11" width="34.42578125" customWidth="1"/>
    <col min="12" max="12" width="9.42578125" customWidth="1"/>
    <col min="13" max="13" width="11" customWidth="1"/>
    <col min="14" max="14" width="15.28515625" customWidth="1"/>
    <col min="15" max="15" width="16" customWidth="1"/>
    <col min="16" max="16" width="12.85546875" style="37" customWidth="1"/>
    <col min="17" max="17" width="18" customWidth="1"/>
    <col min="18" max="18" width="14.7109375" customWidth="1"/>
    <col min="19" max="19" width="12" customWidth="1"/>
  </cols>
  <sheetData>
    <row r="1" spans="1:19" ht="41.25" customHeight="1" x14ac:dyDescent="0.25">
      <c r="A1" s="107" t="s">
        <v>58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</row>
    <row r="2" spans="1:19" ht="60" x14ac:dyDescent="0.25">
      <c r="A2" s="22" t="s">
        <v>15</v>
      </c>
      <c r="B2" s="22" t="s">
        <v>7</v>
      </c>
      <c r="C2" s="22" t="s">
        <v>24</v>
      </c>
      <c r="D2" s="23" t="s">
        <v>17</v>
      </c>
      <c r="E2" s="22" t="s">
        <v>12</v>
      </c>
      <c r="F2" s="22" t="s">
        <v>13</v>
      </c>
      <c r="G2" s="23" t="s">
        <v>25</v>
      </c>
      <c r="H2" s="22" t="s">
        <v>8</v>
      </c>
      <c r="I2" s="22" t="s">
        <v>20</v>
      </c>
      <c r="J2" s="22" t="s">
        <v>69</v>
      </c>
      <c r="K2" s="22" t="s">
        <v>9</v>
      </c>
      <c r="L2" s="22" t="s">
        <v>120</v>
      </c>
      <c r="M2" s="22" t="s">
        <v>122</v>
      </c>
      <c r="N2" s="24" t="s">
        <v>10</v>
      </c>
      <c r="O2" s="24" t="s">
        <v>11</v>
      </c>
      <c r="P2" s="39" t="s">
        <v>110</v>
      </c>
      <c r="Q2" s="24" t="s">
        <v>14</v>
      </c>
      <c r="R2" s="24" t="s">
        <v>67</v>
      </c>
      <c r="S2" s="22" t="s">
        <v>16</v>
      </c>
    </row>
    <row r="3" spans="1:19" ht="75" x14ac:dyDescent="0.25">
      <c r="A3" s="1" t="s">
        <v>28</v>
      </c>
      <c r="B3" s="8" t="s">
        <v>23</v>
      </c>
      <c r="C3" s="1" t="s">
        <v>2</v>
      </c>
      <c r="D3" s="88">
        <v>9338252</v>
      </c>
      <c r="E3" s="12" t="s">
        <v>31</v>
      </c>
      <c r="F3" s="1" t="s">
        <v>30</v>
      </c>
      <c r="G3" s="8" t="s">
        <v>29</v>
      </c>
      <c r="H3" s="3">
        <v>5</v>
      </c>
      <c r="I3" s="3">
        <v>2</v>
      </c>
      <c r="J3" s="8" t="s">
        <v>32</v>
      </c>
      <c r="K3" s="8" t="s">
        <v>141</v>
      </c>
      <c r="L3" s="8"/>
      <c r="M3" s="8">
        <v>35</v>
      </c>
      <c r="N3" s="11">
        <f t="shared" ref="N3:N10" si="0">SUM(O3+Q3)</f>
        <v>60611.21</v>
      </c>
      <c r="O3" s="11">
        <v>30858.51</v>
      </c>
      <c r="P3" s="38">
        <v>30</v>
      </c>
      <c r="Q3" s="14">
        <v>29752.7</v>
      </c>
      <c r="R3" s="14">
        <v>29752.7</v>
      </c>
      <c r="S3" s="9">
        <v>44915</v>
      </c>
    </row>
    <row r="4" spans="1:19" ht="45" x14ac:dyDescent="0.25">
      <c r="A4" s="1" t="s">
        <v>33</v>
      </c>
      <c r="B4" s="8" t="s">
        <v>34</v>
      </c>
      <c r="C4" s="1" t="s">
        <v>2</v>
      </c>
      <c r="D4" s="91" t="s">
        <v>35</v>
      </c>
      <c r="E4" s="8" t="s">
        <v>39</v>
      </c>
      <c r="F4" s="1" t="s">
        <v>40</v>
      </c>
      <c r="G4" s="2" t="s">
        <v>36</v>
      </c>
      <c r="H4" s="10" t="s">
        <v>37</v>
      </c>
      <c r="I4" s="3">
        <v>1</v>
      </c>
      <c r="J4" s="2" t="s">
        <v>46</v>
      </c>
      <c r="K4" s="8" t="s">
        <v>38</v>
      </c>
      <c r="L4" s="8"/>
      <c r="M4" s="8"/>
      <c r="N4" s="11">
        <f t="shared" si="0"/>
        <v>9950</v>
      </c>
      <c r="O4" s="11">
        <v>6965</v>
      </c>
      <c r="P4" s="38">
        <f>SUM(Q4*100/N4)</f>
        <v>30</v>
      </c>
      <c r="Q4" s="14">
        <v>2985</v>
      </c>
      <c r="R4" s="14">
        <v>2985</v>
      </c>
      <c r="S4" s="9">
        <v>44949</v>
      </c>
    </row>
    <row r="5" spans="1:19" ht="45" x14ac:dyDescent="0.25">
      <c r="A5" s="1" t="s">
        <v>49</v>
      </c>
      <c r="B5" s="8" t="s">
        <v>50</v>
      </c>
      <c r="C5" s="1" t="s">
        <v>2</v>
      </c>
      <c r="D5" s="88">
        <v>1253903</v>
      </c>
      <c r="E5" s="8" t="s">
        <v>54</v>
      </c>
      <c r="F5" s="17" t="s">
        <v>55</v>
      </c>
      <c r="G5" s="1" t="s">
        <v>51</v>
      </c>
      <c r="H5" s="3">
        <v>7</v>
      </c>
      <c r="I5" s="3">
        <v>1</v>
      </c>
      <c r="J5" s="8" t="s">
        <v>53</v>
      </c>
      <c r="K5" s="8" t="s">
        <v>52</v>
      </c>
      <c r="L5" s="8"/>
      <c r="M5" s="8"/>
      <c r="N5" s="11">
        <f t="shared" si="0"/>
        <v>101758</v>
      </c>
      <c r="O5" s="11">
        <v>83350.899999999994</v>
      </c>
      <c r="P5" s="38">
        <f>SUM(Q5*100/N5)</f>
        <v>18.089093732188129</v>
      </c>
      <c r="Q5" s="11">
        <v>18407.099999999999</v>
      </c>
      <c r="R5" s="11">
        <v>18407.099999999999</v>
      </c>
      <c r="S5" s="9">
        <v>45012</v>
      </c>
    </row>
    <row r="6" spans="1:19" ht="70.5" customHeight="1" x14ac:dyDescent="0.25">
      <c r="A6" s="1" t="s">
        <v>85</v>
      </c>
      <c r="B6" s="1" t="s">
        <v>86</v>
      </c>
      <c r="C6" s="1" t="s">
        <v>2</v>
      </c>
      <c r="D6" s="91" t="s">
        <v>87</v>
      </c>
      <c r="E6" s="8" t="s">
        <v>89</v>
      </c>
      <c r="F6" s="1" t="s">
        <v>90</v>
      </c>
      <c r="G6" s="8" t="s">
        <v>88</v>
      </c>
      <c r="H6" s="3">
        <v>9</v>
      </c>
      <c r="I6" s="3">
        <v>5</v>
      </c>
      <c r="J6" s="8" t="s">
        <v>92</v>
      </c>
      <c r="K6" s="8" t="s">
        <v>91</v>
      </c>
      <c r="L6" s="12"/>
      <c r="M6" s="12"/>
      <c r="N6" s="11">
        <f t="shared" si="0"/>
        <v>115270</v>
      </c>
      <c r="O6" s="11">
        <v>80689</v>
      </c>
      <c r="P6" s="38">
        <v>30</v>
      </c>
      <c r="Q6" s="72">
        <v>34581</v>
      </c>
      <c r="R6" s="11">
        <v>13355.19</v>
      </c>
      <c r="S6" s="9">
        <v>45120</v>
      </c>
    </row>
    <row r="7" spans="1:19" ht="60" customHeight="1" x14ac:dyDescent="0.25">
      <c r="A7" s="1" t="s">
        <v>97</v>
      </c>
      <c r="B7" s="8" t="s">
        <v>93</v>
      </c>
      <c r="C7" s="1" t="s">
        <v>95</v>
      </c>
      <c r="D7" s="3" t="s">
        <v>106</v>
      </c>
      <c r="E7" s="12" t="s">
        <v>103</v>
      </c>
      <c r="F7" s="1" t="s">
        <v>105</v>
      </c>
      <c r="G7" s="8" t="s">
        <v>98</v>
      </c>
      <c r="H7" s="3">
        <v>1</v>
      </c>
      <c r="I7" s="3">
        <v>0</v>
      </c>
      <c r="J7" s="8" t="s">
        <v>53</v>
      </c>
      <c r="K7" s="8" t="s">
        <v>104</v>
      </c>
      <c r="L7" s="8"/>
      <c r="M7" s="8"/>
      <c r="N7" s="11">
        <f t="shared" si="0"/>
        <v>6493</v>
      </c>
      <c r="O7" s="11">
        <v>4534.6000000000004</v>
      </c>
      <c r="P7" s="38">
        <f>SUM(Q7*100/N7)</f>
        <v>30.161712613583859</v>
      </c>
      <c r="Q7" s="14">
        <v>1958.4</v>
      </c>
      <c r="R7" s="14">
        <v>1958.4</v>
      </c>
      <c r="S7" s="9">
        <v>45154</v>
      </c>
    </row>
    <row r="8" spans="1:19" ht="30" x14ac:dyDescent="0.25">
      <c r="A8" s="1" t="s">
        <v>96</v>
      </c>
      <c r="B8" s="8" t="s">
        <v>94</v>
      </c>
      <c r="C8" s="1" t="s">
        <v>2</v>
      </c>
      <c r="D8" s="64">
        <v>1315306</v>
      </c>
      <c r="E8" s="36" t="s">
        <v>101</v>
      </c>
      <c r="F8" s="1" t="s">
        <v>102</v>
      </c>
      <c r="G8" s="2" t="s">
        <v>99</v>
      </c>
      <c r="H8" s="10" t="s">
        <v>100</v>
      </c>
      <c r="I8" s="3">
        <v>5</v>
      </c>
      <c r="J8" s="8" t="s">
        <v>92</v>
      </c>
      <c r="K8" s="2" t="s">
        <v>184</v>
      </c>
      <c r="L8" s="8"/>
      <c r="M8" s="8"/>
      <c r="N8" s="11">
        <f t="shared" si="0"/>
        <v>93072.639999999999</v>
      </c>
      <c r="O8" s="11">
        <v>72684</v>
      </c>
      <c r="P8" s="38">
        <f>SUM(Q8*100/N8)</f>
        <v>21.906158458597499</v>
      </c>
      <c r="Q8" s="14">
        <v>20388.64</v>
      </c>
      <c r="R8" s="14">
        <v>20388.64</v>
      </c>
      <c r="S8" s="9">
        <v>45154</v>
      </c>
    </row>
    <row r="9" spans="1:19" ht="60" x14ac:dyDescent="0.25">
      <c r="A9" s="1" t="s">
        <v>125</v>
      </c>
      <c r="B9" s="8" t="s">
        <v>108</v>
      </c>
      <c r="C9" s="1" t="s">
        <v>2</v>
      </c>
      <c r="D9" s="1">
        <v>4348085</v>
      </c>
      <c r="E9" s="8" t="s">
        <v>185</v>
      </c>
      <c r="F9" s="1" t="s">
        <v>111</v>
      </c>
      <c r="G9" s="1" t="s">
        <v>112</v>
      </c>
      <c r="H9" s="3">
        <v>11</v>
      </c>
      <c r="I9" s="3">
        <v>2</v>
      </c>
      <c r="J9" s="8" t="s">
        <v>186</v>
      </c>
      <c r="K9" s="8" t="s">
        <v>113</v>
      </c>
      <c r="L9" s="40"/>
      <c r="M9" s="40"/>
      <c r="N9" s="11">
        <f t="shared" si="0"/>
        <v>56257.599999999999</v>
      </c>
      <c r="O9" s="11">
        <v>44829.919999999998</v>
      </c>
      <c r="P9" s="38">
        <f>SUM(Q9*100/N9)</f>
        <v>20.313131025852506</v>
      </c>
      <c r="Q9" s="14">
        <v>11427.68</v>
      </c>
      <c r="R9" s="14">
        <v>11427.68</v>
      </c>
      <c r="S9" s="9">
        <v>45182</v>
      </c>
    </row>
    <row r="10" spans="1:19" ht="30" x14ac:dyDescent="0.25">
      <c r="A10" s="1" t="s">
        <v>124</v>
      </c>
      <c r="B10" s="8" t="s">
        <v>109</v>
      </c>
      <c r="C10" s="1" t="s">
        <v>2</v>
      </c>
      <c r="D10" s="1">
        <v>1551487</v>
      </c>
      <c r="E10" s="8" t="s">
        <v>114</v>
      </c>
      <c r="F10" s="1" t="s">
        <v>115</v>
      </c>
      <c r="G10" s="8" t="s">
        <v>116</v>
      </c>
      <c r="H10" s="3">
        <v>49</v>
      </c>
      <c r="I10" s="3">
        <v>5</v>
      </c>
      <c r="J10" s="8" t="s">
        <v>117</v>
      </c>
      <c r="K10" s="8" t="s">
        <v>118</v>
      </c>
      <c r="L10" s="8"/>
      <c r="M10" s="8"/>
      <c r="N10" s="11">
        <f t="shared" si="0"/>
        <v>129022.20999999999</v>
      </c>
      <c r="O10" s="11">
        <v>101250.4</v>
      </c>
      <c r="P10" s="38">
        <f>SUM(Q10*100/N10)</f>
        <v>21.524828942241808</v>
      </c>
      <c r="Q10" s="14">
        <v>27771.81</v>
      </c>
      <c r="R10" s="14">
        <v>27771.81</v>
      </c>
      <c r="S10" s="9">
        <v>45182</v>
      </c>
    </row>
    <row r="11" spans="1:19" ht="45" x14ac:dyDescent="0.25">
      <c r="A11" s="1" t="s">
        <v>137</v>
      </c>
      <c r="B11" s="8" t="s">
        <v>131</v>
      </c>
      <c r="C11" s="1" t="s">
        <v>2</v>
      </c>
      <c r="D11" s="47">
        <v>2914596</v>
      </c>
      <c r="E11" s="46" t="s">
        <v>132</v>
      </c>
      <c r="F11" s="47" t="s">
        <v>133</v>
      </c>
      <c r="G11" s="63" t="s">
        <v>134</v>
      </c>
      <c r="H11" s="3">
        <v>10</v>
      </c>
      <c r="I11" s="3">
        <v>2</v>
      </c>
      <c r="J11" s="8" t="s">
        <v>135</v>
      </c>
      <c r="K11" s="8" t="s">
        <v>136</v>
      </c>
      <c r="L11" s="8"/>
      <c r="M11" s="8">
        <v>57</v>
      </c>
      <c r="N11" s="11">
        <v>51938.84</v>
      </c>
      <c r="O11" s="11">
        <v>41551.08</v>
      </c>
      <c r="P11" s="38">
        <v>20</v>
      </c>
      <c r="Q11" s="11">
        <v>10387.76</v>
      </c>
      <c r="R11" s="74">
        <v>10187.040000000001</v>
      </c>
      <c r="S11" s="9">
        <v>45246</v>
      </c>
    </row>
    <row r="12" spans="1:19" ht="30" x14ac:dyDescent="0.25">
      <c r="A12" s="1" t="s">
        <v>174</v>
      </c>
      <c r="B12" s="19" t="s">
        <v>145</v>
      </c>
      <c r="C12" s="1" t="s">
        <v>2</v>
      </c>
      <c r="D12" s="1">
        <v>11559131</v>
      </c>
      <c r="E12" s="8" t="s">
        <v>151</v>
      </c>
      <c r="F12" s="17" t="s">
        <v>152</v>
      </c>
      <c r="G12" s="8" t="s">
        <v>153</v>
      </c>
      <c r="H12" s="3">
        <v>1</v>
      </c>
      <c r="I12" s="3">
        <v>1</v>
      </c>
      <c r="J12" s="8" t="s">
        <v>154</v>
      </c>
      <c r="K12" s="8" t="s">
        <v>155</v>
      </c>
      <c r="L12" s="8"/>
      <c r="M12" s="8"/>
      <c r="N12" s="11">
        <f t="shared" ref="N12:N27" si="1">SUM(O12+Q12)</f>
        <v>6852</v>
      </c>
      <c r="O12" s="11">
        <v>4796.3999999999996</v>
      </c>
      <c r="P12" s="38">
        <v>30</v>
      </c>
      <c r="Q12" s="11">
        <v>2055.6</v>
      </c>
      <c r="R12" s="11">
        <v>1820.99</v>
      </c>
      <c r="S12" s="9">
        <v>45351</v>
      </c>
    </row>
    <row r="13" spans="1:19" ht="30" x14ac:dyDescent="0.25">
      <c r="A13" s="1" t="s">
        <v>175</v>
      </c>
      <c r="B13" s="51" t="s">
        <v>156</v>
      </c>
      <c r="C13" s="1" t="s">
        <v>2</v>
      </c>
      <c r="D13" s="1">
        <v>15281731</v>
      </c>
      <c r="E13" s="8" t="s">
        <v>157</v>
      </c>
      <c r="F13" s="17" t="s">
        <v>158</v>
      </c>
      <c r="G13" s="8" t="s">
        <v>159</v>
      </c>
      <c r="H13" s="3">
        <v>0</v>
      </c>
      <c r="I13" s="3">
        <v>4</v>
      </c>
      <c r="J13" s="8" t="s">
        <v>160</v>
      </c>
      <c r="K13" s="8" t="s">
        <v>161</v>
      </c>
      <c r="L13" s="8"/>
      <c r="M13" s="8">
        <v>100</v>
      </c>
      <c r="N13" s="11">
        <f t="shared" si="1"/>
        <v>38890.770000000004</v>
      </c>
      <c r="O13" s="42">
        <v>27223.54</v>
      </c>
      <c r="P13" s="49">
        <v>30</v>
      </c>
      <c r="Q13" s="42">
        <v>11667.23</v>
      </c>
      <c r="R13" s="42"/>
      <c r="S13" s="9">
        <v>45351</v>
      </c>
    </row>
    <row r="14" spans="1:19" ht="60" x14ac:dyDescent="0.25">
      <c r="A14" s="1" t="s">
        <v>176</v>
      </c>
      <c r="B14" s="8" t="s">
        <v>108</v>
      </c>
      <c r="C14" s="1" t="s">
        <v>2</v>
      </c>
      <c r="D14" s="1">
        <v>4348085</v>
      </c>
      <c r="E14" s="8" t="s">
        <v>185</v>
      </c>
      <c r="F14" s="1" t="s">
        <v>111</v>
      </c>
      <c r="G14" s="1" t="s">
        <v>112</v>
      </c>
      <c r="H14" s="3">
        <v>11</v>
      </c>
      <c r="I14" s="3">
        <v>2</v>
      </c>
      <c r="J14" s="8" t="s">
        <v>186</v>
      </c>
      <c r="K14" s="8" t="s">
        <v>187</v>
      </c>
      <c r="L14" s="8"/>
      <c r="M14" s="8"/>
      <c r="N14" s="11">
        <f t="shared" si="1"/>
        <v>196594.25</v>
      </c>
      <c r="O14" s="11">
        <v>157275.4</v>
      </c>
      <c r="P14" s="38">
        <v>20</v>
      </c>
      <c r="Q14" s="11">
        <v>39318.85</v>
      </c>
      <c r="R14" s="11">
        <v>38685.120000000003</v>
      </c>
      <c r="S14" s="9">
        <v>45351</v>
      </c>
    </row>
    <row r="15" spans="1:19" ht="45" x14ac:dyDescent="0.25">
      <c r="A15" s="1"/>
      <c r="B15" s="8" t="s">
        <v>168</v>
      </c>
      <c r="C15" s="1" t="s">
        <v>2</v>
      </c>
      <c r="D15" s="1">
        <v>14161680</v>
      </c>
      <c r="E15" s="8" t="s">
        <v>170</v>
      </c>
      <c r="F15" s="1" t="s">
        <v>152</v>
      </c>
      <c r="G15" s="8" t="s">
        <v>171</v>
      </c>
      <c r="H15" s="3">
        <v>8</v>
      </c>
      <c r="I15" s="3">
        <v>20</v>
      </c>
      <c r="J15" s="8" t="s">
        <v>172</v>
      </c>
      <c r="K15" s="8" t="s">
        <v>173</v>
      </c>
      <c r="L15" s="40" t="s">
        <v>121</v>
      </c>
      <c r="M15" s="8"/>
      <c r="N15" s="11">
        <f t="shared" si="1"/>
        <v>64010.83</v>
      </c>
      <c r="O15" s="11">
        <v>44807.58</v>
      </c>
      <c r="P15" s="38">
        <v>30</v>
      </c>
      <c r="Q15" s="11">
        <v>19203.25</v>
      </c>
      <c r="R15" s="11"/>
      <c r="S15" s="9">
        <v>45372</v>
      </c>
    </row>
    <row r="16" spans="1:19" x14ac:dyDescent="0.25">
      <c r="A16" s="68" t="s">
        <v>193</v>
      </c>
      <c r="B16" s="55" t="s">
        <v>189</v>
      </c>
      <c r="C16" s="34" t="s">
        <v>188</v>
      </c>
      <c r="E16" s="55" t="s">
        <v>190</v>
      </c>
      <c r="F16" s="34" t="s">
        <v>191</v>
      </c>
      <c r="G16" t="s">
        <v>192</v>
      </c>
      <c r="H16" s="54">
        <v>0</v>
      </c>
      <c r="I16" s="54">
        <v>4</v>
      </c>
      <c r="J16" s="55" t="s">
        <v>160</v>
      </c>
      <c r="K16" s="8" t="s">
        <v>241</v>
      </c>
      <c r="L16" s="8"/>
      <c r="M16" s="8">
        <v>60</v>
      </c>
      <c r="N16" s="11">
        <f t="shared" si="1"/>
        <v>192616.93</v>
      </c>
      <c r="O16" s="11">
        <v>134831.85</v>
      </c>
      <c r="P16" s="38">
        <v>30</v>
      </c>
      <c r="Q16" s="11">
        <v>57785.08</v>
      </c>
      <c r="R16" s="73">
        <v>57081.52</v>
      </c>
      <c r="S16" s="9">
        <v>45372</v>
      </c>
    </row>
    <row r="17" spans="1:19" ht="67.900000000000006" customHeight="1" x14ac:dyDescent="0.25">
      <c r="A17" s="1" t="s">
        <v>177</v>
      </c>
      <c r="B17" s="8" t="s">
        <v>167</v>
      </c>
      <c r="C17" s="1" t="s">
        <v>188</v>
      </c>
      <c r="D17" s="88">
        <v>305275</v>
      </c>
      <c r="E17" s="8" t="s">
        <v>179</v>
      </c>
      <c r="F17" s="1" t="s">
        <v>180</v>
      </c>
      <c r="G17" s="46" t="s">
        <v>181</v>
      </c>
      <c r="H17" s="3">
        <v>742</v>
      </c>
      <c r="I17" s="3">
        <v>13.5</v>
      </c>
      <c r="J17" s="8" t="s">
        <v>182</v>
      </c>
      <c r="K17" s="8" t="s">
        <v>183</v>
      </c>
      <c r="L17" s="8"/>
      <c r="M17" s="8"/>
      <c r="N17" s="11">
        <f t="shared" si="1"/>
        <v>3210160</v>
      </c>
      <c r="O17" s="11">
        <v>2895160</v>
      </c>
      <c r="P17" s="38">
        <v>10</v>
      </c>
      <c r="Q17" s="11">
        <v>315000</v>
      </c>
      <c r="R17" s="15"/>
      <c r="S17" s="9">
        <v>45372</v>
      </c>
    </row>
    <row r="18" spans="1:19" x14ac:dyDescent="0.25">
      <c r="A18" s="60" t="s">
        <v>174</v>
      </c>
      <c r="B18" s="60" t="s">
        <v>198</v>
      </c>
      <c r="C18" s="60" t="s">
        <v>2</v>
      </c>
      <c r="D18" s="89" t="s">
        <v>199</v>
      </c>
      <c r="E18" s="41" t="s">
        <v>202</v>
      </c>
      <c r="F18" s="57" t="s">
        <v>191</v>
      </c>
      <c r="G18" s="70" t="s">
        <v>200</v>
      </c>
      <c r="H18" s="71">
        <v>4</v>
      </c>
      <c r="I18" s="56">
        <v>2.5</v>
      </c>
      <c r="J18" s="70" t="s">
        <v>203</v>
      </c>
      <c r="K18" s="70" t="s">
        <v>201</v>
      </c>
      <c r="L18" s="41"/>
      <c r="M18" s="41"/>
      <c r="N18" s="42">
        <f t="shared" si="1"/>
        <v>14936.67</v>
      </c>
      <c r="O18" s="42">
        <v>10455.67</v>
      </c>
      <c r="P18" s="49">
        <v>30</v>
      </c>
      <c r="Q18" s="42">
        <v>4481</v>
      </c>
      <c r="R18" s="42">
        <v>1959.3</v>
      </c>
      <c r="S18" s="58">
        <v>45406</v>
      </c>
    </row>
    <row r="19" spans="1:19" ht="30" x14ac:dyDescent="0.25">
      <c r="A19" s="35" t="s">
        <v>194</v>
      </c>
      <c r="B19" s="35" t="s">
        <v>195</v>
      </c>
      <c r="C19" s="35" t="s">
        <v>2</v>
      </c>
      <c r="D19" s="90" t="s">
        <v>196</v>
      </c>
      <c r="E19" s="8" t="s">
        <v>204</v>
      </c>
      <c r="F19" s="1" t="s">
        <v>205</v>
      </c>
      <c r="G19" s="8" t="s">
        <v>197</v>
      </c>
      <c r="H19" s="3">
        <v>40</v>
      </c>
      <c r="I19" s="3">
        <v>2</v>
      </c>
      <c r="J19" s="8" t="s">
        <v>206</v>
      </c>
      <c r="K19" s="8" t="s">
        <v>346</v>
      </c>
      <c r="L19" s="8"/>
      <c r="M19" s="8"/>
      <c r="N19" s="11">
        <f t="shared" si="1"/>
        <v>55155.08</v>
      </c>
      <c r="O19" s="42">
        <v>43854.07</v>
      </c>
      <c r="P19" s="49">
        <v>20</v>
      </c>
      <c r="Q19" s="42">
        <v>11301.01</v>
      </c>
      <c r="R19" s="42"/>
      <c r="S19" s="9">
        <v>45406</v>
      </c>
    </row>
    <row r="20" spans="1:19" ht="45" x14ac:dyDescent="0.25">
      <c r="A20" s="1" t="s">
        <v>228</v>
      </c>
      <c r="B20" s="51" t="s">
        <v>208</v>
      </c>
      <c r="C20" s="1" t="s">
        <v>188</v>
      </c>
      <c r="D20" s="87">
        <v>30642850</v>
      </c>
      <c r="E20" s="36" t="s">
        <v>210</v>
      </c>
      <c r="F20" s="1" t="s">
        <v>211</v>
      </c>
      <c r="G20" s="63" t="s">
        <v>212</v>
      </c>
      <c r="H20" s="3">
        <v>350</v>
      </c>
      <c r="I20" s="3"/>
      <c r="J20" s="64" t="s">
        <v>213</v>
      </c>
      <c r="K20" s="8" t="s">
        <v>214</v>
      </c>
      <c r="L20" s="8"/>
      <c r="M20" s="8"/>
      <c r="N20" s="11">
        <f t="shared" si="1"/>
        <v>221780</v>
      </c>
      <c r="O20" s="11">
        <v>177424</v>
      </c>
      <c r="P20" s="38">
        <v>20</v>
      </c>
      <c r="Q20" s="62">
        <v>44356</v>
      </c>
      <c r="R20" s="42"/>
      <c r="S20" s="9">
        <v>45434</v>
      </c>
    </row>
    <row r="21" spans="1:19" ht="45" x14ac:dyDescent="0.25">
      <c r="A21" s="68" t="s">
        <v>229</v>
      </c>
      <c r="B21" s="4" t="s">
        <v>234</v>
      </c>
      <c r="C21" s="66" t="s">
        <v>188</v>
      </c>
      <c r="D21" s="86" t="s">
        <v>230</v>
      </c>
      <c r="E21" s="67" t="s">
        <v>231</v>
      </c>
      <c r="F21" s="69" t="s">
        <v>232</v>
      </c>
      <c r="G21" s="8" t="s">
        <v>233</v>
      </c>
      <c r="H21" s="3">
        <v>1</v>
      </c>
      <c r="I21" s="3">
        <v>3.5</v>
      </c>
      <c r="J21" s="8" t="s">
        <v>235</v>
      </c>
      <c r="K21" s="8" t="s">
        <v>236</v>
      </c>
      <c r="L21" s="40" t="s">
        <v>224</v>
      </c>
      <c r="M21" s="8">
        <v>165</v>
      </c>
      <c r="N21" s="11">
        <f t="shared" si="1"/>
        <v>7951.67</v>
      </c>
      <c r="O21" s="42">
        <v>5566.17</v>
      </c>
      <c r="P21" s="49">
        <v>30</v>
      </c>
      <c r="Q21" s="42">
        <v>2385.5</v>
      </c>
      <c r="R21" s="42"/>
      <c r="S21" s="9">
        <v>45540</v>
      </c>
    </row>
    <row r="22" spans="1:19" ht="30" x14ac:dyDescent="0.25">
      <c r="A22" s="35" t="s">
        <v>315</v>
      </c>
      <c r="B22" s="51" t="s">
        <v>260</v>
      </c>
      <c r="C22" s="1" t="s">
        <v>188</v>
      </c>
      <c r="D22" s="87">
        <v>15877102</v>
      </c>
      <c r="E22" s="85" t="s">
        <v>302</v>
      </c>
      <c r="F22" s="17" t="s">
        <v>152</v>
      </c>
      <c r="G22" s="1" t="s">
        <v>303</v>
      </c>
      <c r="H22" s="3">
        <v>2</v>
      </c>
      <c r="I22" s="3">
        <v>3</v>
      </c>
      <c r="J22" s="1" t="s">
        <v>304</v>
      </c>
      <c r="K22" s="8" t="s">
        <v>305</v>
      </c>
      <c r="L22" s="40" t="s">
        <v>306</v>
      </c>
      <c r="M22" s="8">
        <v>250</v>
      </c>
      <c r="N22" s="11">
        <f t="shared" si="1"/>
        <v>15445.77</v>
      </c>
      <c r="O22" s="42">
        <v>10812.04</v>
      </c>
      <c r="P22" s="49">
        <v>30</v>
      </c>
      <c r="Q22" s="42">
        <v>4633.7299999999996</v>
      </c>
      <c r="R22" s="30"/>
      <c r="S22" s="9">
        <v>45609</v>
      </c>
    </row>
    <row r="23" spans="1:19" ht="45" x14ac:dyDescent="0.25">
      <c r="A23" s="35" t="s">
        <v>314</v>
      </c>
      <c r="B23" s="95" t="s">
        <v>308</v>
      </c>
      <c r="C23" s="34" t="s">
        <v>188</v>
      </c>
      <c r="D23">
        <v>438085</v>
      </c>
      <c r="E23" s="96" t="s">
        <v>316</v>
      </c>
      <c r="F23" s="17" t="s">
        <v>111</v>
      </c>
      <c r="G23" s="1" t="s">
        <v>317</v>
      </c>
      <c r="H23" s="1">
        <v>11</v>
      </c>
      <c r="I23" s="3">
        <v>1</v>
      </c>
      <c r="J23" s="1" t="s">
        <v>318</v>
      </c>
      <c r="K23" s="1" t="s">
        <v>319</v>
      </c>
      <c r="L23" s="8"/>
      <c r="M23" s="8"/>
      <c r="N23" s="11">
        <f t="shared" si="1"/>
        <v>118000</v>
      </c>
      <c r="O23" s="42">
        <v>94400</v>
      </c>
      <c r="P23" s="49">
        <v>20</v>
      </c>
      <c r="Q23" s="42">
        <v>23600</v>
      </c>
      <c r="R23" s="30"/>
      <c r="S23" s="9">
        <v>45644</v>
      </c>
    </row>
    <row r="24" spans="1:19" ht="25.5" customHeight="1" x14ac:dyDescent="0.25">
      <c r="A24" s="35" t="s">
        <v>313</v>
      </c>
      <c r="B24" s="51" t="s">
        <v>309</v>
      </c>
      <c r="C24" s="1" t="s">
        <v>188</v>
      </c>
      <c r="D24" s="1">
        <v>13172115</v>
      </c>
      <c r="E24" s="17" t="s">
        <v>320</v>
      </c>
      <c r="F24" s="17" t="s">
        <v>321</v>
      </c>
      <c r="G24" s="1" t="s">
        <v>323</v>
      </c>
      <c r="H24" s="1">
        <v>0</v>
      </c>
      <c r="I24" s="3"/>
      <c r="J24" s="1" t="s">
        <v>322</v>
      </c>
      <c r="K24" s="1" t="s">
        <v>324</v>
      </c>
      <c r="L24" s="8"/>
      <c r="M24" s="8">
        <v>70</v>
      </c>
      <c r="N24" s="11">
        <f t="shared" si="1"/>
        <v>6473.88</v>
      </c>
      <c r="O24" s="42">
        <v>4531.72</v>
      </c>
      <c r="P24" s="49">
        <v>30</v>
      </c>
      <c r="Q24" s="42">
        <v>1942.16</v>
      </c>
      <c r="R24" s="30"/>
      <c r="S24" s="9">
        <v>45644</v>
      </c>
    </row>
    <row r="25" spans="1:19" ht="30" customHeight="1" x14ac:dyDescent="0.25">
      <c r="A25" s="35" t="s">
        <v>351</v>
      </c>
      <c r="B25" s="51" t="s">
        <v>335</v>
      </c>
      <c r="C25" s="1" t="s">
        <v>95</v>
      </c>
      <c r="D25" s="1"/>
      <c r="E25" s="85" t="s">
        <v>302</v>
      </c>
      <c r="F25" s="17" t="s">
        <v>152</v>
      </c>
      <c r="G25" s="1" t="s">
        <v>348</v>
      </c>
      <c r="H25" s="1">
        <v>1</v>
      </c>
      <c r="I25" s="3">
        <v>1</v>
      </c>
      <c r="J25" s="57" t="s">
        <v>349</v>
      </c>
      <c r="K25" s="1" t="s">
        <v>350</v>
      </c>
      <c r="L25" s="8"/>
      <c r="M25" s="8"/>
      <c r="N25" s="11">
        <f t="shared" si="1"/>
        <v>13602</v>
      </c>
      <c r="O25" s="42">
        <v>9521.4</v>
      </c>
      <c r="P25" s="49">
        <v>30</v>
      </c>
      <c r="Q25" s="42">
        <v>4080.6</v>
      </c>
      <c r="R25" s="30"/>
      <c r="S25" s="9">
        <v>45680</v>
      </c>
    </row>
    <row r="26" spans="1:19" ht="60" x14ac:dyDescent="0.25">
      <c r="A26" s="35" t="s">
        <v>352</v>
      </c>
      <c r="B26" s="51" t="s">
        <v>336</v>
      </c>
      <c r="C26" s="1" t="s">
        <v>188</v>
      </c>
      <c r="D26" s="1">
        <v>8149072</v>
      </c>
      <c r="E26" s="17" t="s">
        <v>403</v>
      </c>
      <c r="F26" s="17" t="s">
        <v>152</v>
      </c>
      <c r="G26" s="8" t="s">
        <v>404</v>
      </c>
      <c r="H26" s="1">
        <v>13</v>
      </c>
      <c r="I26" s="3">
        <v>1</v>
      </c>
      <c r="J26" s="41" t="s">
        <v>405</v>
      </c>
      <c r="K26" s="8" t="s">
        <v>406</v>
      </c>
      <c r="L26" s="8"/>
      <c r="M26" s="8"/>
      <c r="N26" s="11">
        <f t="shared" si="1"/>
        <v>18013</v>
      </c>
      <c r="O26" s="42">
        <v>14410.4</v>
      </c>
      <c r="P26" s="49">
        <v>20</v>
      </c>
      <c r="Q26" s="42">
        <v>3602.6</v>
      </c>
      <c r="R26" s="106"/>
      <c r="S26" s="9">
        <v>45680</v>
      </c>
    </row>
    <row r="27" spans="1:19" ht="35.25" customHeight="1" x14ac:dyDescent="0.25">
      <c r="A27" s="35"/>
      <c r="B27" s="51" t="s">
        <v>337</v>
      </c>
      <c r="C27" s="1" t="s">
        <v>188</v>
      </c>
      <c r="D27" s="1"/>
      <c r="E27" s="12" t="s">
        <v>407</v>
      </c>
      <c r="F27" s="17" t="s">
        <v>30</v>
      </c>
      <c r="G27" s="1" t="s">
        <v>401</v>
      </c>
      <c r="H27" s="1">
        <v>45</v>
      </c>
      <c r="I27" s="3">
        <v>3</v>
      </c>
      <c r="J27" s="41" t="s">
        <v>402</v>
      </c>
      <c r="K27" s="8" t="s">
        <v>183</v>
      </c>
      <c r="L27" s="8"/>
      <c r="M27" s="8"/>
      <c r="N27" s="11">
        <f t="shared" si="1"/>
        <v>36821</v>
      </c>
      <c r="O27" s="42">
        <v>29456.799999999999</v>
      </c>
      <c r="P27" s="49">
        <v>20</v>
      </c>
      <c r="Q27" s="42">
        <v>7364.2</v>
      </c>
      <c r="R27" s="106"/>
      <c r="S27" s="9">
        <v>45680</v>
      </c>
    </row>
    <row r="28" spans="1:19" ht="30.75" customHeight="1" x14ac:dyDescent="0.25">
      <c r="A28" s="60"/>
      <c r="B28" s="97"/>
      <c r="C28" s="57"/>
      <c r="E28" s="98"/>
      <c r="F28" s="98"/>
      <c r="H28" s="57"/>
      <c r="I28" s="56"/>
      <c r="J28" s="57"/>
      <c r="K28" s="1"/>
      <c r="L28" s="8"/>
      <c r="M28" s="8"/>
      <c r="N28" s="11"/>
      <c r="O28" s="42"/>
      <c r="P28" s="49"/>
      <c r="Q28" s="42"/>
      <c r="R28" s="106"/>
      <c r="S28" s="78"/>
    </row>
    <row r="29" spans="1:19" ht="15.75" x14ac:dyDescent="0.25">
      <c r="A29" s="35"/>
      <c r="B29" s="35"/>
      <c r="C29" s="35"/>
      <c r="D29" s="59"/>
      <c r="E29" s="84"/>
      <c r="F29" s="1"/>
      <c r="G29" s="8"/>
      <c r="H29" s="3"/>
      <c r="I29" s="28">
        <f>SUM(I3:I27)</f>
        <v>84.5</v>
      </c>
      <c r="J29" s="26"/>
      <c r="K29" s="26"/>
      <c r="L29" s="8"/>
      <c r="M29" s="8">
        <f>SUM(M3:M28)</f>
        <v>737</v>
      </c>
      <c r="N29" s="11">
        <f>SUM(N3:N27)</f>
        <v>4841677.3499999987</v>
      </c>
      <c r="O29" s="42">
        <f>SUM(O3:O27)</f>
        <v>4131240.4499999993</v>
      </c>
      <c r="P29" s="79"/>
      <c r="Q29" s="42">
        <f>SUM(Q3:Q27)</f>
        <v>710436.9</v>
      </c>
      <c r="R29" s="42">
        <f>SUM(R3:R21)</f>
        <v>235780.48999999996</v>
      </c>
      <c r="S29" s="26"/>
    </row>
    <row r="30" spans="1:19" x14ac:dyDescent="0.25">
      <c r="L30" s="4"/>
      <c r="M30" s="4"/>
    </row>
    <row r="31" spans="1:19" ht="15.75" x14ac:dyDescent="0.25">
      <c r="L31" s="43"/>
      <c r="O31" s="15"/>
      <c r="Q31" s="15"/>
    </row>
    <row r="32" spans="1:19" x14ac:dyDescent="0.25">
      <c r="O32" s="15"/>
    </row>
    <row r="35" spans="12:13" x14ac:dyDescent="0.25">
      <c r="L35" s="7"/>
      <c r="M35" s="7"/>
    </row>
  </sheetData>
  <sortState xmlns:xlrd2="http://schemas.microsoft.com/office/spreadsheetml/2017/richdata2" ref="A3:S35">
    <sortCondition ref="S2:S35"/>
  </sortState>
  <mergeCells count="1">
    <mergeCell ref="A1:S1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J6"/>
  <sheetViews>
    <sheetView showGridLines="0" tabSelected="1" zoomScaleNormal="100" workbookViewId="0">
      <selection activeCell="G4" sqref="G4"/>
    </sheetView>
  </sheetViews>
  <sheetFormatPr defaultRowHeight="15" x14ac:dyDescent="0.25"/>
  <cols>
    <col min="1" max="1" width="11.28515625" bestFit="1" customWidth="1"/>
    <col min="2" max="2" width="12.5703125" bestFit="1" customWidth="1"/>
    <col min="3" max="3" width="11.28515625" customWidth="1"/>
    <col min="4" max="4" width="20.7109375" customWidth="1"/>
    <col min="5" max="5" width="16.5703125" customWidth="1"/>
    <col min="6" max="6" width="19.42578125" bestFit="1" customWidth="1"/>
    <col min="7" max="7" width="13.5703125" bestFit="1" customWidth="1"/>
    <col min="8" max="8" width="12" bestFit="1" customWidth="1"/>
    <col min="9" max="9" width="14.140625" customWidth="1"/>
    <col min="10" max="10" width="13.28515625" customWidth="1"/>
  </cols>
  <sheetData>
    <row r="1" spans="1:10" ht="18.75" x14ac:dyDescent="0.3">
      <c r="D1" s="108" t="s">
        <v>59</v>
      </c>
      <c r="E1" s="108"/>
      <c r="F1" s="108"/>
      <c r="G1" s="108"/>
      <c r="H1" s="108"/>
    </row>
    <row r="2" spans="1:10" x14ac:dyDescent="0.25">
      <c r="A2" s="20"/>
      <c r="B2" s="21" t="s">
        <v>66</v>
      </c>
      <c r="C2" s="21" t="s">
        <v>65</v>
      </c>
      <c r="D2" s="21" t="s">
        <v>60</v>
      </c>
      <c r="E2" s="21" t="s">
        <v>61</v>
      </c>
      <c r="F2" s="21" t="s">
        <v>62</v>
      </c>
      <c r="G2" s="21" t="s">
        <v>63</v>
      </c>
      <c r="H2" s="21" t="s">
        <v>64</v>
      </c>
      <c r="I2" s="21" t="s">
        <v>67</v>
      </c>
      <c r="J2" s="21" t="s">
        <v>126</v>
      </c>
    </row>
    <row r="3" spans="1:10" x14ac:dyDescent="0.25">
      <c r="A3" s="18" t="s">
        <v>70</v>
      </c>
      <c r="B3" s="25">
        <v>92</v>
      </c>
      <c r="C3" s="33">
        <v>15</v>
      </c>
      <c r="D3" s="3">
        <v>39</v>
      </c>
      <c r="E3" s="19">
        <f>Keighley!N44</f>
        <v>10683509.000000002</v>
      </c>
      <c r="F3" s="19">
        <f>Keighley!O44</f>
        <v>9107672.7000000011</v>
      </c>
      <c r="G3" s="31">
        <f>Keighley!P44</f>
        <v>1575836.3</v>
      </c>
      <c r="H3" s="3">
        <f>Keighley!I44</f>
        <v>126</v>
      </c>
      <c r="I3" s="32">
        <f>Keighley!R44</f>
        <v>784314.73</v>
      </c>
      <c r="J3" s="19">
        <f>G3/D3</f>
        <v>40406.058974358974</v>
      </c>
    </row>
    <row r="4" spans="1:10" x14ac:dyDescent="0.25">
      <c r="A4" s="18" t="s">
        <v>71</v>
      </c>
      <c r="B4" s="25">
        <v>70</v>
      </c>
      <c r="C4" s="33">
        <v>10</v>
      </c>
      <c r="D4" s="3">
        <v>25</v>
      </c>
      <c r="E4" s="19">
        <f>Shipley!N29</f>
        <v>4841677.3499999987</v>
      </c>
      <c r="F4" s="19">
        <f>Shipley!O29</f>
        <v>4131240.4499999993</v>
      </c>
      <c r="G4" s="31">
        <f>Shipley!Q29</f>
        <v>710436.9</v>
      </c>
      <c r="H4" s="3">
        <f>Shipley!I29</f>
        <v>84.5</v>
      </c>
      <c r="I4" s="32">
        <f>Shipley!R29</f>
        <v>235780.48999999996</v>
      </c>
      <c r="J4" s="19">
        <f>G4/D4</f>
        <v>28417.476000000002</v>
      </c>
    </row>
    <row r="6" spans="1:10" x14ac:dyDescent="0.25">
      <c r="F6" s="53">
        <f>F3+F4</f>
        <v>13238913.15</v>
      </c>
      <c r="G6" s="53">
        <f>G3+G4</f>
        <v>2286273.2000000002</v>
      </c>
      <c r="H6">
        <f>H3+H4</f>
        <v>210.5</v>
      </c>
      <c r="I6" s="15">
        <f>I3+I4</f>
        <v>1020095.22</v>
      </c>
    </row>
  </sheetData>
  <mergeCells count="1">
    <mergeCell ref="D1:H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Keighley</vt:lpstr>
      <vt:lpstr>Shipley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Ramdeen</dc:creator>
  <cp:lastModifiedBy>Jacqueline Ramdeen</cp:lastModifiedBy>
  <cp:lastPrinted>2025-01-22T08:37:10Z</cp:lastPrinted>
  <dcterms:created xsi:type="dcterms:W3CDTF">2022-12-07T11:30:58Z</dcterms:created>
  <dcterms:modified xsi:type="dcterms:W3CDTF">2025-01-31T17:01:36Z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-GalaxkeyClassification">
    <vt:lpwstr>OFFICIAL</vt:lpwstr>
  </property>
</Properties>
</file>