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Y:\Use of Resources\Electronic Services\Katie\Towns Fund\Shipley Towns Fund Board Papers\published\"/>
    </mc:Choice>
  </mc:AlternateContent>
  <xr:revisionPtr revIDLastSave="0" documentId="13_ncr:1_{627683A4-AAB6-41A5-B733-D8AE2DFA13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eighley" sheetId="1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" l="1"/>
  <c r="O19" i="1"/>
  <c r="P24" i="1"/>
  <c r="J24" i="1"/>
  <c r="O18" i="1"/>
  <c r="O17" i="1" l="1"/>
  <c r="O16" i="1"/>
  <c r="J14" i="2"/>
  <c r="O15" i="1"/>
  <c r="S24" i="1"/>
  <c r="O6" i="2"/>
  <c r="S14" i="2"/>
  <c r="O10" i="2"/>
  <c r="Q10" i="2" s="1"/>
  <c r="O9" i="2"/>
  <c r="Q9" i="2" s="1"/>
  <c r="Q4" i="1"/>
  <c r="O7" i="2"/>
  <c r="Q7" i="2" s="1"/>
  <c r="O8" i="2"/>
  <c r="Q8" i="2" s="1"/>
  <c r="O14" i="1" l="1"/>
  <c r="Q14" i="1" s="1"/>
  <c r="Q13" i="1" l="1"/>
  <c r="O9" i="1" l="1"/>
  <c r="Q9" i="1" s="1"/>
  <c r="O12" i="1" l="1"/>
  <c r="Q12" i="1" s="1"/>
  <c r="O10" i="1" l="1"/>
  <c r="Q10" i="1" s="1"/>
  <c r="I3" i="3" l="1"/>
  <c r="I4" i="3" l="1"/>
  <c r="I6" i="3" s="1"/>
  <c r="O5" i="2" l="1"/>
  <c r="Q5" i="2" s="1"/>
  <c r="O4" i="2"/>
  <c r="Q4" i="2" s="1"/>
  <c r="O3" i="2"/>
  <c r="Q3" i="2" s="1"/>
  <c r="R14" i="2"/>
  <c r="G4" i="3" s="1"/>
  <c r="J4" i="3" s="1"/>
  <c r="P14" i="2"/>
  <c r="F4" i="3" s="1"/>
  <c r="H4" i="3"/>
  <c r="O14" i="2" l="1"/>
  <c r="E4" i="3" s="1"/>
  <c r="G3" i="3"/>
  <c r="J3" i="3" s="1"/>
  <c r="H3" i="3"/>
  <c r="O8" i="1" l="1"/>
  <c r="Q8" i="1" s="1"/>
  <c r="O7" i="1" l="1"/>
  <c r="Q7" i="1" s="1"/>
  <c r="O6" i="1" l="1"/>
  <c r="Q6" i="1" s="1"/>
  <c r="O5" i="1" l="1"/>
  <c r="Q5" i="1" s="1"/>
  <c r="O3" i="1"/>
  <c r="Q3" i="1" s="1"/>
  <c r="O11" i="1"/>
  <c r="O24" i="1"/>
  <c r="E3" i="3" s="1"/>
  <c r="F3" i="3" l="1"/>
</calcChain>
</file>

<file path=xl/sharedStrings.xml><?xml version="1.0" encoding="utf-8"?>
<sst xmlns="http://schemas.openxmlformats.org/spreadsheetml/2006/main" count="278" uniqueCount="218">
  <si>
    <t>KTF -001</t>
  </si>
  <si>
    <t>Yorkshire Precision Engineering Ltd</t>
  </si>
  <si>
    <t xml:space="preserve">Limited </t>
  </si>
  <si>
    <t>04152841</t>
  </si>
  <si>
    <t>Unit 1 Dalton Works, Deal Street Keighley</t>
  </si>
  <si>
    <t>BD21 4LA</t>
  </si>
  <si>
    <t>KTF -003</t>
  </si>
  <si>
    <t>1 Parkwood Street, Keighley</t>
  </si>
  <si>
    <t>BD21 4QH</t>
  </si>
  <si>
    <t>KTF -009</t>
  </si>
  <si>
    <t>Pave Haworth Ltd</t>
  </si>
  <si>
    <t>Food and Drink (Deli &amp; Bistro)</t>
  </si>
  <si>
    <t>98B Main Street Haworth Keighley</t>
  </si>
  <si>
    <t>BD22 8DP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</si>
  <si>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</si>
  <si>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</si>
  <si>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</si>
  <si>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</si>
  <si>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</si>
  <si>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</si>
  <si>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</si>
  <si>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</si>
  <si>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</si>
  <si>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 xml:space="preserve">Purchase of Star SR20RIV type A sliding Head Lathe </t>
  </si>
  <si>
    <t xml:space="preserve">CNC Machine software and installation  New PC set up and software  Factory building work &amp; toilet update </t>
  </si>
  <si>
    <t>Date approved</t>
  </si>
  <si>
    <t xml:space="preserve">Building works and  equipment </t>
  </si>
  <si>
    <t>Opportunity to extend business into the vacant property next door.</t>
  </si>
  <si>
    <t>Company Registration No</t>
  </si>
  <si>
    <t>Increase productivity and efficiency with the introduction of a new CNC machine with the added capability of software that links the CNC on the shop floor to the office server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</si>
  <si>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</si>
  <si>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</si>
  <si>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</si>
  <si>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</si>
  <si>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</si>
  <si>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</si>
  <si>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</si>
  <si>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</si>
  <si>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</si>
  <si>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01157920</t>
  </si>
  <si>
    <t>Ready meal manufacturers</t>
  </si>
  <si>
    <t>SF-016</t>
  </si>
  <si>
    <t>Metal Fabrication</t>
  </si>
  <si>
    <t>building works and purchase of kitchen equipment for a specialist kitchen.</t>
  </si>
  <si>
    <t>BD21 4PQ</t>
  </si>
  <si>
    <t>Unit 10 Newbridge Industrial Estate Keighley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</si>
  <si>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</si>
  <si>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</si>
  <si>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</si>
  <si>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</si>
  <si>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</si>
  <si>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</si>
  <si>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</si>
  <si>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</si>
  <si>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</si>
  <si>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</si>
  <si>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</si>
  <si>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</si>
  <si>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</si>
  <si>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07398810</t>
  </si>
  <si>
    <t>Parkwood Boilerworks Parkwood Street Keighley</t>
  </si>
  <si>
    <t>BD21 4NW</t>
  </si>
  <si>
    <t xml:space="preserve">Replace Old bending rolls with a larger capacity set, the proposed new set of CNC Davi Rolls </t>
  </si>
  <si>
    <t>Purchase of new machinery to increase efficiency &amp; production capacity</t>
  </si>
  <si>
    <t>KTF -027</t>
  </si>
  <si>
    <t>Fretwell Print and Design Ltd</t>
  </si>
  <si>
    <t>03004170</t>
  </si>
  <si>
    <t>Print &amp; Direct  Mail</t>
  </si>
  <si>
    <t>Grow the business -  need to replace printing press with a new model</t>
  </si>
  <si>
    <t>Grow the business -   need to replace printer  with a new model</t>
  </si>
  <si>
    <t>BD21 1PX</t>
  </si>
  <si>
    <t>Manufacture industrial steam &amp; hot water Boilers</t>
  </si>
  <si>
    <t>Purchase of a new printing machine</t>
  </si>
  <si>
    <t xml:space="preserve">Healey Works, Goulbourne Street  Keighley </t>
  </si>
  <si>
    <t>KTF-005</t>
  </si>
  <si>
    <t>The Wydean Weaving Co Ltd</t>
  </si>
  <si>
    <t>0814363</t>
  </si>
  <si>
    <t>Bridgehouse Mills Haworth</t>
  </si>
  <si>
    <t>BD13 5AB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</si>
  <si>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</si>
  <si>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</si>
  <si>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</si>
  <si>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</si>
  <si>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</si>
  <si>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</si>
  <si>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</si>
  <si>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</si>
  <si>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</si>
  <si>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Manufacture and supply of uniforms, braid and accoutrement and also manufacture of technical textiles</t>
  </si>
  <si>
    <t>Business growth &amp; SALSA accreditation</t>
  </si>
  <si>
    <t xml:space="preserve">Increase turnover and offer capacity in a sector not approached previously, the dental industry 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</si>
  <si>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</si>
  <si>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</si>
  <si>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</si>
  <si>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</si>
  <si>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</si>
  <si>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</si>
  <si>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</si>
  <si>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</si>
  <si>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</si>
  <si>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</si>
  <si>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</si>
  <si>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</si>
  <si>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</si>
  <si>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</si>
  <si>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</si>
  <si>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</si>
  <si>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14 Cavendish St, Keighley</t>
  </si>
  <si>
    <t>BD21 3RG</t>
  </si>
  <si>
    <t>Cake making &amp; bakery</t>
  </si>
  <si>
    <t>Relocate from home to retail premises</t>
  </si>
  <si>
    <t>Fitting out costs &amp; equipment</t>
  </si>
  <si>
    <t>George Green (Kly) Ltd</t>
  </si>
  <si>
    <t>Parkwood Works, Parkwood St</t>
  </si>
  <si>
    <t>BD21 4PN</t>
  </si>
  <si>
    <t>Steel engineering</t>
  </si>
  <si>
    <t>Purchase new equipment</t>
  </si>
  <si>
    <t>Machinery &amp; technology to carry out the PUP pipes</t>
  </si>
  <si>
    <t>Mark Finn Laboratory Furniture Ltd</t>
  </si>
  <si>
    <t>Unit 5a Airedale Business Park</t>
  </si>
  <si>
    <t>BD21 4DG</t>
  </si>
  <si>
    <t>Manufacturing &amp; installing laboratory equipment</t>
  </si>
  <si>
    <t>New equipment</t>
  </si>
  <si>
    <t>KTF-037</t>
  </si>
  <si>
    <t>Vanilla Etc</t>
  </si>
  <si>
    <t>Unit 5 Oakwood Business Park</t>
  </si>
  <si>
    <t>BD21 3EQ</t>
  </si>
  <si>
    <t>Manufacture of vanilla products</t>
  </si>
  <si>
    <t>Expanding premises -  Fitting out costs,  new machinery &amp; equipment</t>
  </si>
  <si>
    <t>Fitting out costs,  new machinery &amp; equipment</t>
  </si>
  <si>
    <t>The Old PO (Haworth) Ltd</t>
  </si>
  <si>
    <t>121 Main Street Haworth</t>
  </si>
  <si>
    <t>Café &amp; bar</t>
  </si>
  <si>
    <t>Equipment &amp; furniture</t>
  </si>
  <si>
    <t>KTF-045</t>
  </si>
  <si>
    <t>KTF-046</t>
  </si>
  <si>
    <t>Kitchen/café equipment &amp; furniture purchases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</si>
  <si>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</si>
  <si>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</si>
  <si>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</si>
  <si>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</si>
  <si>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</si>
  <si>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</si>
  <si>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</si>
  <si>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</si>
  <si>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</si>
  <si>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</si>
  <si>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</si>
  <si>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</si>
  <si>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</si>
  <si>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</si>
  <si>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</si>
  <si>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Additiional/new machinery to increase production capacity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</si>
  <si>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</si>
  <si>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</si>
  <si>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</si>
  <si>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</si>
  <si>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</si>
  <si>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</si>
  <si>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</si>
  <si>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</si>
  <si>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Development Engineering</t>
  </si>
  <si>
    <t>ASC Cartons</t>
  </si>
  <si>
    <t>Intervention level %</t>
  </si>
  <si>
    <t xml:space="preserve">Unit 7 Acorn Indsutrial Estate, Otley Road, Shipley
</t>
  </si>
  <si>
    <t>BD17 7SW</t>
  </si>
  <si>
    <t>Sub contract machining</t>
  </si>
  <si>
    <t>Purchase 2 CNC machines &amp; mist extraction system</t>
  </si>
  <si>
    <t>Diversify into new industries &amp; atract new customers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</si>
  <si>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</si>
  <si>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</si>
  <si>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</si>
  <si>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</si>
  <si>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</si>
  <si>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Bronte Warehouse, Chesham Street, Keighley</t>
  </si>
  <si>
    <t>Manufacturing &amp; engineering</t>
  </si>
  <si>
    <t>New production opportunity &amp; energy efficiency</t>
  </si>
  <si>
    <t>Listed building</t>
  </si>
  <si>
    <t>Y</t>
  </si>
  <si>
    <t>Floorspace repurposed (sq m)</t>
  </si>
  <si>
    <t>KTF-040</t>
  </si>
  <si>
    <t>STF-028</t>
  </si>
  <si>
    <t>STF-026</t>
  </si>
  <si>
    <t>Purchase of CNC machines &amp; Solar panels</t>
  </si>
  <si>
    <t>Purchase of 2 digital panel saws to increase efficiency</t>
  </si>
  <si>
    <t>Average grant</t>
  </si>
  <si>
    <t>Keighley Laboratories</t>
  </si>
  <si>
    <t>Croft House, South Street</t>
  </si>
  <si>
    <t>BD21 1EG</t>
  </si>
  <si>
    <t>Sub contract metallurgical testing, analysis, and consultancy</t>
  </si>
  <si>
    <t>invest in new machinery to increase capacity and bring new capability.</t>
  </si>
  <si>
    <t>Purchse of new equipment &amp; laboratory equipment</t>
  </si>
  <si>
    <t>Fibreline</t>
  </si>
  <si>
    <t>Manufacture &amp; supply of upholstery fillings to the domestic furniture market</t>
  </si>
  <si>
    <t>Victoria Park Mills, Hard Ings Road</t>
  </si>
  <si>
    <t>BD21 3ND</t>
  </si>
  <si>
    <t>Factory extension &amp; upgrade machinery</t>
  </si>
  <si>
    <t>Building works,  utility supply &amp; purchase new machinery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</si>
  <si>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</si>
  <si>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</si>
  <si>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</si>
  <si>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</si>
  <si>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</si>
  <si>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</si>
  <si>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>STF-035</t>
  </si>
  <si>
    <t>KTF - 012</t>
  </si>
  <si>
    <t>KTF - 030</t>
  </si>
  <si>
    <t>KTF - 024</t>
  </si>
  <si>
    <t>Calmag Ltd</t>
  </si>
  <si>
    <t>Riverview Buildings, Bradford Road, Riddlesden Keighley</t>
  </si>
  <si>
    <t>BD20 5JH</t>
  </si>
  <si>
    <t>Manufacture &amp; distribtuion of water conditioning equipment</t>
  </si>
  <si>
    <t>Increase floor space to expand the test area &amp; improve sustainbility of the premises</t>
  </si>
  <si>
    <t>Building alteration works,  replacement windows &amp; install a rainwater harvesting system</t>
  </si>
  <si>
    <t>Tap In Supplies Ltd</t>
  </si>
  <si>
    <t>Bio Nature Ltd</t>
  </si>
  <si>
    <t>Concntric Design Ltd</t>
  </si>
  <si>
    <t>Install new offices and repurpose the existing office for a staff rest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</si>
</sst>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3" fillId="0" borderId="1" xfId="0" applyNumberFormat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44" fontId="0" fillId="0" borderId="0" xfId="2" applyFont="1"/>
    <xf numFmtId="7" fontId="7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0" xfId="0" applyFont="1"/>
    <xf numFmtId="2" fontId="0" fillId="0" borderId="1" xfId="0" applyNumberFormat="1" applyBorder="1"/>
    <xf numFmtId="2" fontId="7" fillId="0" borderId="2" xfId="0" applyNumberFormat="1" applyFont="1" applyBorder="1"/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8" fontId="0" fillId="0" borderId="2" xfId="0" applyNumberFormat="1" applyBorder="1"/>
    <xf numFmtId="1" fontId="0" fillId="0" borderId="2" xfId="0" applyNumberFormat="1" applyBorder="1"/>
    <xf numFmtId="1" fontId="2" fillId="3" borderId="1" xfId="3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/>
    <xf numFmtId="1" fontId="0" fillId="0" borderId="0" xfId="0" applyNumberFormat="1"/>
    <xf numFmtId="8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urrency 2" xfId="2" xr:uid="{57BDF4B5-FA46-4E83-9083-470137C27FEB}"/>
    <cellStyle name="Currency 3" xfId="4" xr:uid="{5695C0EB-F79E-47D6-BBA1-CC338C1A7381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showGridLines="0" tabSelected="1" topLeftCell="A2" zoomScaleNormal="100" workbookViewId="0">
      <selection activeCell="P14" sqref="P14"/>
    </sheetView>
  </sheetViews>
  <sheetFormatPr defaultRowHeight="15" x14ac:dyDescent="0.25"/>
  <cols>
    <col min="2" max="2" width="10.140625" customWidth="1"/>
    <col min="3" max="3" width="24.140625" style="4" customWidth="1"/>
    <col min="4" max="4" width="9.7109375" customWidth="1"/>
    <col min="5" max="5" width="13" customWidth="1"/>
    <col min="6" max="6" width="26" customWidth="1"/>
    <col min="7" max="7" width="11.5703125" customWidth="1"/>
    <col min="8" max="8" width="26.5703125" customWidth="1"/>
    <col min="9" max="10" width="10.7109375" customWidth="1"/>
    <col min="11" max="11" width="31" customWidth="1"/>
    <col min="12" max="12" width="23.5703125" customWidth="1"/>
    <col min="13" max="13" width="15.28515625" customWidth="1"/>
    <col min="14" max="14" width="23.28515625" customWidth="1"/>
    <col min="15" max="15" width="30.140625" style="17" customWidth="1"/>
    <col min="16" max="16" width="18.42578125" style="17" customWidth="1"/>
    <col min="17" max="17" width="14.140625" style="65" customWidth="1"/>
    <col min="18" max="18" width="18" style="17" customWidth="1"/>
    <col min="19" max="19" width="15" style="17" customWidth="1"/>
    <col min="20" max="20" width="13.7109375" customWidth="1"/>
    <col min="21" max="21" width="9.140625" customWidth="1"/>
  </cols>
  <sheetData>
    <row r="1" spans="1:20" ht="41.25" customHeight="1" x14ac:dyDescent="0.25">
      <c r="B1" s="67" t="s">
        <v>91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s="4" customFormat="1" ht="155.25" customHeight="1" x14ac:dyDescent="0.2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103</v>
      </c>
      <c r="L2" s="24" t="s">
        <v>16</v>
      </c>
      <c r="M2" s="24" t="s">
        <v>177</v>
      </c>
      <c r="N2" s="24" t="s">
        <v>179</v>
      </c>
      <c r="O2" s="26" t="s">
        <v>17</v>
      </c>
      <c r="P2" s="26" t="s">
        <v>18</v>
      </c>
      <c r="Q2" s="63" t="s">
        <v>163</v>
      </c>
      <c r="R2" s="26" t="s">
        <v>21</v>
      </c>
      <c r="S2" s="26" t="s">
        <v>101</v>
      </c>
      <c r="T2" s="24" t="s">
        <v>25</v>
      </c>
    </row>
    <row r="3" spans="1:20" ht="70.5" customHeight="1" x14ac:dyDescent="0.25">
      <c r="A3" s="27">
        <v>1</v>
      </c>
      <c r="B3" s="1" t="s">
        <v>0</v>
      </c>
      <c r="C3" s="8" t="s">
        <v>1</v>
      </c>
      <c r="D3" s="8" t="s">
        <v>2</v>
      </c>
      <c r="E3" s="9" t="s">
        <v>3</v>
      </c>
      <c r="F3" s="8" t="s">
        <v>4</v>
      </c>
      <c r="G3" s="1" t="s">
        <v>5</v>
      </c>
      <c r="H3" s="2" t="s">
        <v>31</v>
      </c>
      <c r="I3" s="3">
        <v>25</v>
      </c>
      <c r="J3" s="3">
        <v>3</v>
      </c>
      <c r="K3" s="8" t="s">
        <v>90</v>
      </c>
      <c r="L3" s="8" t="s">
        <v>23</v>
      </c>
      <c r="M3" s="8"/>
      <c r="N3" s="8"/>
      <c r="O3" s="12">
        <f t="shared" ref="O3:O19" si="0">SUM(P3+R3)</f>
        <v>174950</v>
      </c>
      <c r="P3" s="14">
        <v>139960</v>
      </c>
      <c r="Q3" s="47">
        <f t="shared" ref="Q3:Q14" si="1">SUM(R3*100/O3)</f>
        <v>20</v>
      </c>
      <c r="R3" s="12">
        <v>34990</v>
      </c>
      <c r="S3" s="12">
        <v>34990</v>
      </c>
      <c r="T3" s="10">
        <v>44846</v>
      </c>
    </row>
    <row r="4" spans="1:20" ht="99.75" customHeight="1" x14ac:dyDescent="0.25">
      <c r="A4" s="27">
        <v>2</v>
      </c>
      <c r="B4" s="1" t="s">
        <v>6</v>
      </c>
      <c r="C4" s="8" t="s">
        <v>33</v>
      </c>
      <c r="D4" s="8" t="s">
        <v>2</v>
      </c>
      <c r="E4" s="11">
        <v>2932949</v>
      </c>
      <c r="F4" s="8" t="s">
        <v>7</v>
      </c>
      <c r="G4" s="1" t="s">
        <v>8</v>
      </c>
      <c r="H4" s="2" t="s">
        <v>30</v>
      </c>
      <c r="I4" s="3">
        <v>20</v>
      </c>
      <c r="J4" s="3">
        <v>3</v>
      </c>
      <c r="K4" s="8" t="s">
        <v>29</v>
      </c>
      <c r="L4" s="8" t="s">
        <v>24</v>
      </c>
      <c r="M4" s="8"/>
      <c r="N4" s="8"/>
      <c r="O4" s="12">
        <v>83875.53</v>
      </c>
      <c r="P4" s="15">
        <v>67100.429999999993</v>
      </c>
      <c r="Q4" s="47">
        <f t="shared" si="1"/>
        <v>20.000004768971355</v>
      </c>
      <c r="R4" s="12">
        <v>16775.11</v>
      </c>
      <c r="S4" s="12">
        <v>16775.11</v>
      </c>
      <c r="T4" s="10">
        <v>44886</v>
      </c>
    </row>
    <row r="5" spans="1:20" ht="58.5" customHeight="1" x14ac:dyDescent="0.25">
      <c r="A5" s="27">
        <v>3</v>
      </c>
      <c r="B5" s="1" t="s">
        <v>9</v>
      </c>
      <c r="C5" s="8" t="s">
        <v>10</v>
      </c>
      <c r="D5" s="8" t="s">
        <v>2</v>
      </c>
      <c r="E5" s="11">
        <v>13022257</v>
      </c>
      <c r="F5" s="8" t="s">
        <v>12</v>
      </c>
      <c r="G5" s="1" t="s">
        <v>13</v>
      </c>
      <c r="H5" s="2" t="s">
        <v>11</v>
      </c>
      <c r="I5" s="3">
        <v>16</v>
      </c>
      <c r="J5" s="3">
        <v>3</v>
      </c>
      <c r="K5" s="8" t="s">
        <v>27</v>
      </c>
      <c r="L5" s="8" t="s">
        <v>26</v>
      </c>
      <c r="M5" s="50" t="s">
        <v>178</v>
      </c>
      <c r="N5" s="8"/>
      <c r="O5" s="12">
        <f t="shared" si="0"/>
        <v>43000.57</v>
      </c>
      <c r="P5" s="15">
        <v>34400.46</v>
      </c>
      <c r="Q5" s="47">
        <f t="shared" si="1"/>
        <v>19.999990697797728</v>
      </c>
      <c r="R5" s="12">
        <v>8600.11</v>
      </c>
      <c r="S5" s="12">
        <v>8600.11</v>
      </c>
      <c r="T5" s="10">
        <v>44886</v>
      </c>
    </row>
    <row r="6" spans="1:20" ht="60" x14ac:dyDescent="0.25">
      <c r="A6" s="27">
        <v>4</v>
      </c>
      <c r="B6" s="1" t="s">
        <v>38</v>
      </c>
      <c r="C6" s="8" t="s">
        <v>34</v>
      </c>
      <c r="D6" s="8" t="s">
        <v>2</v>
      </c>
      <c r="E6" s="11" t="s">
        <v>39</v>
      </c>
      <c r="F6" s="13" t="s">
        <v>45</v>
      </c>
      <c r="G6" s="13" t="s">
        <v>44</v>
      </c>
      <c r="H6" s="2" t="s">
        <v>40</v>
      </c>
      <c r="I6" s="3">
        <v>1</v>
      </c>
      <c r="J6" s="3">
        <v>3</v>
      </c>
      <c r="K6" s="8" t="s">
        <v>89</v>
      </c>
      <c r="L6" s="13" t="s">
        <v>43</v>
      </c>
      <c r="M6" s="13"/>
      <c r="N6" s="13"/>
      <c r="O6" s="12">
        <f t="shared" si="0"/>
        <v>65736</v>
      </c>
      <c r="P6" s="12">
        <v>46015.199999999997</v>
      </c>
      <c r="Q6" s="47">
        <f t="shared" si="1"/>
        <v>30</v>
      </c>
      <c r="R6" s="12">
        <v>19720.8</v>
      </c>
      <c r="S6" s="12">
        <v>8238.02</v>
      </c>
      <c r="T6" s="10">
        <v>44915</v>
      </c>
    </row>
    <row r="7" spans="1:20" ht="75" x14ac:dyDescent="0.25">
      <c r="A7" s="27">
        <v>5</v>
      </c>
      <c r="B7" s="1" t="s">
        <v>57</v>
      </c>
      <c r="C7" s="8" t="s">
        <v>58</v>
      </c>
      <c r="D7" s="8" t="s">
        <v>2</v>
      </c>
      <c r="E7" s="11" t="s">
        <v>59</v>
      </c>
      <c r="F7" s="8" t="s">
        <v>60</v>
      </c>
      <c r="G7" s="1" t="s">
        <v>61</v>
      </c>
      <c r="H7" s="2" t="s">
        <v>71</v>
      </c>
      <c r="I7" s="3">
        <v>140</v>
      </c>
      <c r="J7" s="3">
        <v>5</v>
      </c>
      <c r="K7" s="8" t="s">
        <v>63</v>
      </c>
      <c r="L7" s="8" t="s">
        <v>62</v>
      </c>
      <c r="M7" s="8"/>
      <c r="N7" s="8"/>
      <c r="O7" s="12">
        <f t="shared" si="0"/>
        <v>189084.57</v>
      </c>
      <c r="P7" s="12">
        <v>171000</v>
      </c>
      <c r="Q7" s="47">
        <f t="shared" si="1"/>
        <v>9.5642759216153905</v>
      </c>
      <c r="R7" s="16">
        <v>18084.57</v>
      </c>
      <c r="S7" s="16">
        <v>18084.57</v>
      </c>
      <c r="T7" s="10">
        <v>44949</v>
      </c>
    </row>
    <row r="8" spans="1:20" ht="45" x14ac:dyDescent="0.25">
      <c r="A8" s="27">
        <v>6</v>
      </c>
      <c r="B8" s="1" t="s">
        <v>64</v>
      </c>
      <c r="C8" s="8" t="s">
        <v>65</v>
      </c>
      <c r="D8" s="8" t="s">
        <v>2</v>
      </c>
      <c r="E8" s="11" t="s">
        <v>66</v>
      </c>
      <c r="F8" s="13" t="s">
        <v>73</v>
      </c>
      <c r="G8" s="1" t="s">
        <v>70</v>
      </c>
      <c r="H8" s="1" t="s">
        <v>67</v>
      </c>
      <c r="I8" s="3">
        <v>48</v>
      </c>
      <c r="J8" s="3">
        <v>2</v>
      </c>
      <c r="K8" s="2" t="s">
        <v>69</v>
      </c>
      <c r="L8" s="8" t="s">
        <v>72</v>
      </c>
      <c r="M8" s="8"/>
      <c r="N8" s="8"/>
      <c r="O8" s="12">
        <f t="shared" si="0"/>
        <v>99946</v>
      </c>
      <c r="P8" s="12">
        <v>79956.800000000003</v>
      </c>
      <c r="Q8" s="47">
        <f t="shared" si="1"/>
        <v>20</v>
      </c>
      <c r="R8" s="16">
        <v>19989.2</v>
      </c>
      <c r="S8" s="16">
        <v>19989.2</v>
      </c>
      <c r="T8" s="10">
        <v>44980</v>
      </c>
    </row>
    <row r="9" spans="1:20" ht="150" x14ac:dyDescent="0.25">
      <c r="A9" s="27">
        <v>7</v>
      </c>
      <c r="B9" s="1" t="s">
        <v>74</v>
      </c>
      <c r="C9" s="8" t="s">
        <v>75</v>
      </c>
      <c r="D9" s="8" t="s">
        <v>2</v>
      </c>
      <c r="E9" s="11" t="s">
        <v>76</v>
      </c>
      <c r="F9" s="1" t="s">
        <v>77</v>
      </c>
      <c r="G9" s="1" t="s">
        <v>78</v>
      </c>
      <c r="H9" s="2" t="s">
        <v>88</v>
      </c>
      <c r="I9" s="3">
        <v>21</v>
      </c>
      <c r="J9" s="3">
        <v>6.5</v>
      </c>
      <c r="K9" s="8" t="s">
        <v>86</v>
      </c>
      <c r="L9" s="8" t="s">
        <v>87</v>
      </c>
      <c r="M9" s="50" t="s">
        <v>178</v>
      </c>
      <c r="N9" s="50"/>
      <c r="O9" s="12">
        <f>SUM(P9+R9)</f>
        <v>141045</v>
      </c>
      <c r="P9" s="12">
        <v>98731.5</v>
      </c>
      <c r="Q9" s="47">
        <f t="shared" si="1"/>
        <v>30</v>
      </c>
      <c r="R9" s="12">
        <v>42313.5</v>
      </c>
      <c r="S9" s="12">
        <v>42313.47</v>
      </c>
      <c r="T9" s="10">
        <v>45012</v>
      </c>
    </row>
    <row r="10" spans="1:20" ht="30" x14ac:dyDescent="0.25">
      <c r="A10" s="27">
        <v>8</v>
      </c>
      <c r="B10" s="1" t="s">
        <v>106</v>
      </c>
      <c r="C10" s="1" t="s">
        <v>102</v>
      </c>
      <c r="D10" s="1" t="s">
        <v>2</v>
      </c>
      <c r="E10" s="3">
        <v>13480620</v>
      </c>
      <c r="F10" s="1" t="s">
        <v>107</v>
      </c>
      <c r="G10" s="1" t="s">
        <v>108</v>
      </c>
      <c r="H10" s="1" t="s">
        <v>109</v>
      </c>
      <c r="I10" s="3">
        <v>3</v>
      </c>
      <c r="J10" s="3">
        <v>1</v>
      </c>
      <c r="K10" s="8" t="s">
        <v>110</v>
      </c>
      <c r="L10" s="8" t="s">
        <v>111</v>
      </c>
      <c r="M10" s="50"/>
      <c r="N10" s="8"/>
      <c r="O10" s="12">
        <f t="shared" si="0"/>
        <v>19646.09</v>
      </c>
      <c r="P10" s="12">
        <v>13752.27</v>
      </c>
      <c r="Q10" s="47">
        <f t="shared" si="1"/>
        <v>29.999964369500496</v>
      </c>
      <c r="R10" s="12">
        <v>5893.82</v>
      </c>
      <c r="S10" s="12">
        <v>5568.79</v>
      </c>
      <c r="T10" s="10">
        <v>45035</v>
      </c>
    </row>
    <row r="11" spans="1:20" ht="45" x14ac:dyDescent="0.25">
      <c r="A11" s="27">
        <v>9</v>
      </c>
      <c r="B11" s="8" t="s">
        <v>106</v>
      </c>
      <c r="C11" s="1" t="s">
        <v>112</v>
      </c>
      <c r="D11" s="1" t="s">
        <v>2</v>
      </c>
      <c r="E11" s="3">
        <v>1351390</v>
      </c>
      <c r="F11" s="1" t="s">
        <v>113</v>
      </c>
      <c r="G11" s="1" t="s">
        <v>114</v>
      </c>
      <c r="H11" s="1" t="s">
        <v>115</v>
      </c>
      <c r="I11" s="3">
        <v>15</v>
      </c>
      <c r="J11" s="3">
        <v>4</v>
      </c>
      <c r="K11" s="8" t="s">
        <v>116</v>
      </c>
      <c r="L11" s="8" t="s">
        <v>117</v>
      </c>
      <c r="M11" s="8"/>
      <c r="N11" s="8"/>
      <c r="O11" s="12">
        <f t="shared" si="0"/>
        <v>100632.49</v>
      </c>
      <c r="P11" s="12">
        <v>79440</v>
      </c>
      <c r="Q11" s="47">
        <v>20</v>
      </c>
      <c r="R11" s="12">
        <v>21192.49</v>
      </c>
      <c r="S11" s="12">
        <v>21192.49</v>
      </c>
      <c r="T11" s="10"/>
    </row>
    <row r="12" spans="1:20" ht="45" x14ac:dyDescent="0.25">
      <c r="A12" s="27">
        <v>10</v>
      </c>
      <c r="B12" s="38" t="s">
        <v>123</v>
      </c>
      <c r="C12" s="4" t="s">
        <v>118</v>
      </c>
      <c r="D12" s="1" t="s">
        <v>2</v>
      </c>
      <c r="E12" s="3">
        <v>11419233</v>
      </c>
      <c r="F12" s="8" t="s">
        <v>119</v>
      </c>
      <c r="G12" s="19" t="s">
        <v>120</v>
      </c>
      <c r="H12" s="8" t="s">
        <v>121</v>
      </c>
      <c r="I12" s="3">
        <v>13</v>
      </c>
      <c r="J12" s="3">
        <v>1</v>
      </c>
      <c r="K12" s="8" t="s">
        <v>122</v>
      </c>
      <c r="L12" s="8" t="s">
        <v>184</v>
      </c>
      <c r="M12" s="8"/>
      <c r="N12" s="8"/>
      <c r="O12" s="12">
        <f t="shared" si="0"/>
        <v>66000</v>
      </c>
      <c r="P12" s="12">
        <v>52800</v>
      </c>
      <c r="Q12" s="47">
        <f t="shared" si="1"/>
        <v>20</v>
      </c>
      <c r="R12" s="12">
        <v>13200</v>
      </c>
      <c r="S12" s="12">
        <v>13200</v>
      </c>
      <c r="T12" s="10">
        <v>45071</v>
      </c>
    </row>
    <row r="13" spans="1:20" ht="45" x14ac:dyDescent="0.25">
      <c r="A13" s="27">
        <v>11</v>
      </c>
      <c r="B13" s="39" t="s">
        <v>134</v>
      </c>
      <c r="C13" s="8" t="s">
        <v>124</v>
      </c>
      <c r="D13" s="1" t="s">
        <v>2</v>
      </c>
      <c r="E13" s="3">
        <v>13347189</v>
      </c>
      <c r="F13" s="8" t="s">
        <v>125</v>
      </c>
      <c r="G13" s="19" t="s">
        <v>126</v>
      </c>
      <c r="H13" s="8" t="s">
        <v>127</v>
      </c>
      <c r="I13" s="3">
        <v>5</v>
      </c>
      <c r="J13" s="3">
        <v>2</v>
      </c>
      <c r="K13" s="8" t="s">
        <v>129</v>
      </c>
      <c r="L13" s="8" t="s">
        <v>128</v>
      </c>
      <c r="M13" s="8"/>
      <c r="N13" s="8"/>
      <c r="O13" s="17">
        <v>80699.61</v>
      </c>
      <c r="P13" s="12">
        <v>56489.120000000003</v>
      </c>
      <c r="Q13" s="47">
        <f t="shared" si="1"/>
        <v>29.999996282509915</v>
      </c>
      <c r="R13" s="66">
        <v>24209.88</v>
      </c>
      <c r="S13" s="12">
        <v>24323.87</v>
      </c>
      <c r="T13" s="10">
        <v>45098</v>
      </c>
    </row>
    <row r="14" spans="1:20" ht="30" x14ac:dyDescent="0.25">
      <c r="A14" s="27">
        <v>12</v>
      </c>
      <c r="B14" s="39" t="s">
        <v>135</v>
      </c>
      <c r="C14" s="8" t="s">
        <v>130</v>
      </c>
      <c r="D14" s="1" t="s">
        <v>2</v>
      </c>
      <c r="E14" s="49">
        <v>14172130</v>
      </c>
      <c r="F14" s="8" t="s">
        <v>131</v>
      </c>
      <c r="G14" s="19" t="s">
        <v>13</v>
      </c>
      <c r="H14" s="1" t="s">
        <v>132</v>
      </c>
      <c r="I14" s="3">
        <v>1</v>
      </c>
      <c r="J14" s="3">
        <v>5.5</v>
      </c>
      <c r="K14" s="8" t="s">
        <v>133</v>
      </c>
      <c r="L14" s="8" t="s">
        <v>136</v>
      </c>
      <c r="M14" s="50" t="s">
        <v>178</v>
      </c>
      <c r="N14" s="8"/>
      <c r="O14" s="12">
        <f t="shared" si="0"/>
        <v>29672.449999999997</v>
      </c>
      <c r="P14" s="12">
        <v>20770.71</v>
      </c>
      <c r="Q14" s="47">
        <f t="shared" si="1"/>
        <v>30.000016850647658</v>
      </c>
      <c r="R14" s="12">
        <v>8901.74</v>
      </c>
      <c r="S14" s="55">
        <v>8667.82</v>
      </c>
      <c r="T14" s="10">
        <v>45120</v>
      </c>
    </row>
    <row r="15" spans="1:20" ht="30.75" thickBot="1" x14ac:dyDescent="0.3">
      <c r="A15" s="27">
        <v>13</v>
      </c>
      <c r="B15" s="39" t="s">
        <v>180</v>
      </c>
      <c r="C15" s="8" t="s">
        <v>160</v>
      </c>
      <c r="D15" s="1" t="s">
        <v>2</v>
      </c>
      <c r="E15" s="3">
        <v>1447529</v>
      </c>
      <c r="F15" s="8" t="s">
        <v>174</v>
      </c>
      <c r="G15" s="19"/>
      <c r="H15" s="1" t="s">
        <v>175</v>
      </c>
      <c r="I15" s="3">
        <v>450</v>
      </c>
      <c r="J15" s="3">
        <v>5</v>
      </c>
      <c r="K15" s="8" t="s">
        <v>176</v>
      </c>
      <c r="L15" s="8" t="s">
        <v>183</v>
      </c>
      <c r="M15" s="8"/>
      <c r="N15" s="8"/>
      <c r="O15" s="12">
        <f t="shared" si="0"/>
        <v>410212.26</v>
      </c>
      <c r="P15" s="12">
        <v>369191.03</v>
      </c>
      <c r="Q15" s="47">
        <v>10</v>
      </c>
      <c r="R15" s="12">
        <v>41021.230000000003</v>
      </c>
      <c r="S15" s="12"/>
      <c r="T15" s="10">
        <v>45182</v>
      </c>
    </row>
    <row r="16" spans="1:20" ht="45.75" thickBot="1" x14ac:dyDescent="0.3">
      <c r="A16" s="27">
        <v>14</v>
      </c>
      <c r="B16" s="39" t="s">
        <v>205</v>
      </c>
      <c r="C16" s="8" t="s">
        <v>186</v>
      </c>
      <c r="D16" s="1" t="s">
        <v>2</v>
      </c>
      <c r="E16" s="58">
        <v>164811</v>
      </c>
      <c r="F16" s="8" t="s">
        <v>187</v>
      </c>
      <c r="G16" s="19" t="s">
        <v>188</v>
      </c>
      <c r="H16" s="56" t="s">
        <v>189</v>
      </c>
      <c r="I16" s="3">
        <v>22</v>
      </c>
      <c r="J16" s="3">
        <v>3</v>
      </c>
      <c r="K16" s="57" t="s">
        <v>190</v>
      </c>
      <c r="L16" s="51" t="s">
        <v>191</v>
      </c>
      <c r="M16" s="54"/>
      <c r="N16" s="51"/>
      <c r="O16" s="12">
        <f t="shared" si="0"/>
        <v>280435.59999999998</v>
      </c>
      <c r="P16" s="52">
        <v>196546</v>
      </c>
      <c r="Q16" s="62">
        <v>30</v>
      </c>
      <c r="R16" s="52">
        <v>83889.600000000006</v>
      </c>
      <c r="S16" s="52"/>
      <c r="T16" s="10">
        <v>45249</v>
      </c>
    </row>
    <row r="17" spans="1:20" ht="45" x14ac:dyDescent="0.25">
      <c r="A17" s="27">
        <v>15</v>
      </c>
      <c r="B17" s="39" t="s">
        <v>206</v>
      </c>
      <c r="C17" s="8" t="s">
        <v>192</v>
      </c>
      <c r="D17" s="1" t="s">
        <v>2</v>
      </c>
      <c r="E17" s="58">
        <v>1657840</v>
      </c>
      <c r="F17" s="8" t="s">
        <v>194</v>
      </c>
      <c r="G17" s="19" t="s">
        <v>195</v>
      </c>
      <c r="H17" s="57" t="s">
        <v>193</v>
      </c>
      <c r="I17" s="3">
        <v>235</v>
      </c>
      <c r="J17" s="3">
        <v>15</v>
      </c>
      <c r="K17" s="8" t="s">
        <v>196</v>
      </c>
      <c r="L17" s="51" t="s">
        <v>197</v>
      </c>
      <c r="M17" s="54"/>
      <c r="N17" s="51"/>
      <c r="O17" s="12">
        <f t="shared" si="0"/>
        <v>1833010</v>
      </c>
      <c r="P17" s="52">
        <v>1649709</v>
      </c>
      <c r="Q17" s="62">
        <v>10</v>
      </c>
      <c r="R17" s="52">
        <v>183301</v>
      </c>
      <c r="S17" s="52"/>
      <c r="T17" s="10">
        <v>45249</v>
      </c>
    </row>
    <row r="18" spans="1:20" ht="75" x14ac:dyDescent="0.25">
      <c r="A18" s="27">
        <v>16</v>
      </c>
      <c r="B18" s="39" t="s">
        <v>207</v>
      </c>
      <c r="C18" s="8" t="s">
        <v>208</v>
      </c>
      <c r="D18" s="1" t="s">
        <v>2</v>
      </c>
      <c r="E18" s="1">
        <v>5607855</v>
      </c>
      <c r="F18" s="8" t="s">
        <v>209</v>
      </c>
      <c r="G18" s="19" t="s">
        <v>210</v>
      </c>
      <c r="H18" s="8" t="s">
        <v>211</v>
      </c>
      <c r="I18" s="3">
        <v>17</v>
      </c>
      <c r="J18" s="3">
        <v>3</v>
      </c>
      <c r="K18" s="8" t="s">
        <v>212</v>
      </c>
      <c r="L18" s="51" t="s">
        <v>213</v>
      </c>
      <c r="M18" s="54"/>
      <c r="N18" s="51"/>
      <c r="O18" s="12">
        <f t="shared" si="0"/>
        <v>96937.700000000012</v>
      </c>
      <c r="P18" s="61">
        <v>77550.16</v>
      </c>
      <c r="Q18" s="62">
        <v>20</v>
      </c>
      <c r="R18" s="61">
        <v>19387.54</v>
      </c>
      <c r="S18" s="52"/>
      <c r="T18" s="10">
        <v>45249</v>
      </c>
    </row>
    <row r="19" spans="1:20" ht="45" x14ac:dyDescent="0.25">
      <c r="A19" s="27">
        <v>17</v>
      </c>
      <c r="B19" s="39"/>
      <c r="C19" s="8" t="s">
        <v>65</v>
      </c>
      <c r="D19" s="8" t="s">
        <v>2</v>
      </c>
      <c r="E19" s="11" t="s">
        <v>66</v>
      </c>
      <c r="F19" s="13" t="s">
        <v>73</v>
      </c>
      <c r="G19" s="1" t="s">
        <v>70</v>
      </c>
      <c r="H19" s="1" t="s">
        <v>67</v>
      </c>
      <c r="I19" s="3">
        <v>45</v>
      </c>
      <c r="J19" s="3">
        <v>1</v>
      </c>
      <c r="K19" s="2" t="s">
        <v>69</v>
      </c>
      <c r="L19" s="8" t="s">
        <v>72</v>
      </c>
      <c r="M19" s="54"/>
      <c r="N19" s="51"/>
      <c r="O19" s="12">
        <f t="shared" si="0"/>
        <v>410000</v>
      </c>
      <c r="P19" s="52">
        <v>328000</v>
      </c>
      <c r="Q19" s="62">
        <v>20</v>
      </c>
      <c r="R19" s="52">
        <v>82000</v>
      </c>
      <c r="S19" s="52"/>
      <c r="T19" s="10">
        <v>45279</v>
      </c>
    </row>
    <row r="20" spans="1:20" x14ac:dyDescent="0.25">
      <c r="A20" s="27">
        <v>18</v>
      </c>
      <c r="B20" s="39"/>
      <c r="C20" s="8" t="s">
        <v>214</v>
      </c>
      <c r="D20" s="8" t="s">
        <v>2</v>
      </c>
      <c r="E20" s="11"/>
      <c r="F20" s="13"/>
      <c r="G20" s="1"/>
      <c r="H20" s="1"/>
      <c r="I20" s="3"/>
      <c r="J20" s="3"/>
      <c r="K20" s="2"/>
      <c r="L20" s="51"/>
      <c r="M20" s="54"/>
      <c r="N20" s="51"/>
      <c r="O20" s="12"/>
      <c r="P20" s="52"/>
      <c r="Q20" s="62"/>
      <c r="R20" s="52"/>
      <c r="S20" s="52"/>
      <c r="T20" s="10"/>
    </row>
    <row r="21" spans="1:20" x14ac:dyDescent="0.25">
      <c r="A21" s="27">
        <v>19</v>
      </c>
      <c r="B21" s="39"/>
      <c r="C21" s="8" t="s">
        <v>215</v>
      </c>
      <c r="D21" s="8" t="s">
        <v>2</v>
      </c>
      <c r="E21" s="11"/>
      <c r="F21" s="13"/>
      <c r="G21" s="1"/>
      <c r="H21" s="1"/>
      <c r="I21" s="3"/>
      <c r="J21" s="3"/>
      <c r="K21" s="2"/>
      <c r="L21" s="51"/>
      <c r="M21" s="54"/>
      <c r="N21" s="51"/>
      <c r="O21" s="12"/>
      <c r="P21" s="52"/>
      <c r="Q21" s="62"/>
      <c r="R21" s="52"/>
      <c r="S21" s="52"/>
      <c r="T21" s="10"/>
    </row>
    <row r="22" spans="1:20" x14ac:dyDescent="0.25">
      <c r="A22" s="27">
        <v>20</v>
      </c>
      <c r="B22" s="39"/>
      <c r="C22" s="8" t="s">
        <v>216</v>
      </c>
      <c r="D22" s="8" t="s">
        <v>2</v>
      </c>
      <c r="E22" s="11"/>
      <c r="F22" s="13"/>
      <c r="G22" s="1"/>
      <c r="H22" s="1"/>
      <c r="I22" s="3"/>
      <c r="J22" s="3"/>
      <c r="K22" s="2"/>
      <c r="L22" s="51"/>
      <c r="M22" s="54"/>
      <c r="N22" s="51"/>
      <c r="O22" s="12"/>
      <c r="P22" s="52"/>
      <c r="Q22" s="62"/>
      <c r="R22" s="52"/>
      <c r="S22" s="52"/>
      <c r="T22" s="10"/>
    </row>
    <row r="23" spans="1:20" x14ac:dyDescent="0.25">
      <c r="A23" s="27"/>
      <c r="B23" s="39"/>
      <c r="C23" s="8"/>
      <c r="D23" s="8"/>
      <c r="E23" s="11"/>
      <c r="F23" s="13"/>
      <c r="G23" s="1"/>
      <c r="H23" s="1"/>
      <c r="I23" s="3"/>
      <c r="J23" s="3"/>
      <c r="K23" s="2"/>
      <c r="L23" s="51"/>
      <c r="M23" s="54"/>
      <c r="N23" s="51"/>
      <c r="O23" s="12"/>
      <c r="P23" s="52"/>
      <c r="Q23" s="62"/>
      <c r="R23" s="52"/>
      <c r="S23" s="52"/>
      <c r="T23" s="10"/>
    </row>
    <row r="24" spans="1:20" ht="15.75" x14ac:dyDescent="0.25">
      <c r="A24" s="28"/>
      <c r="B24" s="28"/>
      <c r="C24" s="29"/>
      <c r="D24" s="28"/>
      <c r="E24" s="28"/>
      <c r="F24" s="28"/>
      <c r="G24" s="32"/>
      <c r="H24" s="28"/>
      <c r="I24" s="28"/>
      <c r="J24" s="30">
        <f>SUM(J3:J19)</f>
        <v>66</v>
      </c>
      <c r="K24" s="28"/>
      <c r="L24" s="31"/>
      <c r="M24" s="31"/>
      <c r="N24" s="31"/>
      <c r="O24" s="33">
        <f>SUM(P24:R24)</f>
        <v>4124883.27</v>
      </c>
      <c r="P24" s="34">
        <f>SUM(P3:P19)</f>
        <v>3481412.68</v>
      </c>
      <c r="Q24" s="64"/>
      <c r="R24" s="34">
        <f>SUM(R3:R19)</f>
        <v>643470.59</v>
      </c>
      <c r="S24" s="34">
        <f>SUM(S3:S17)</f>
        <v>221943.44999999998</v>
      </c>
      <c r="T24" s="28"/>
    </row>
    <row r="28" spans="1:20" x14ac:dyDescent="0.25">
      <c r="F28" s="5"/>
      <c r="G28" s="5"/>
      <c r="H28" s="5"/>
      <c r="I28" s="5"/>
      <c r="J28" s="6"/>
      <c r="K28" s="5"/>
      <c r="L28" s="7"/>
      <c r="M28" s="7"/>
      <c r="N28" s="7"/>
      <c r="O28" s="18"/>
    </row>
  </sheetData>
  <mergeCells count="1">
    <mergeCell ref="B1:T1"/>
  </mergeCells>
  <dataValidations count="2">
    <dataValidation type="list" allowBlank="1" showInputMessage="1" showErrorMessage="1" sqref="Z2" xr:uid="{00000000-0002-0000-0000-000000000000}">
      <formula1>$Z$3:$Z$5</formula1>
    </dataValidation>
    <dataValidation type="list" allowBlank="1" showInputMessage="1" showErrorMessage="1" sqref="W2" xr:uid="{00000000-0002-0000-0000-000001000000}">
      <formula1>#REF!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"/>
  <sheetViews>
    <sheetView showGridLines="0" zoomScale="80" zoomScaleNormal="80" workbookViewId="0">
      <pane ySplit="2" topLeftCell="A8" activePane="bottomLeft" state="frozen"/>
      <selection pane="bottomLeft" activeCell="E17" sqref="E17"/>
    </sheetView>
  </sheetViews>
  <sheetFormatPr defaultRowHeight="15" x14ac:dyDescent="0.25"/>
  <cols>
    <col min="1" max="1" width="9.140625" customWidth="1"/>
    <col min="2" max="2" width="11.140625" customWidth="1"/>
    <col min="3" max="3" width="19.7109375" customWidth="1"/>
    <col min="4" max="4" width="10.28515625" customWidth="1"/>
    <col min="5" max="5" width="13.28515625" customWidth="1"/>
    <col min="6" max="6" width="25.28515625" bestFit="1" customWidth="1"/>
    <col min="7" max="7" width="11.7109375" customWidth="1"/>
    <col min="8" max="8" width="25.85546875" bestFit="1" customWidth="1"/>
    <col min="9" max="9" width="11.7109375" customWidth="1"/>
    <col min="10" max="10" width="11.85546875" customWidth="1"/>
    <col min="11" max="11" width="20.28515625" customWidth="1"/>
    <col min="12" max="12" width="20.7109375" customWidth="1"/>
    <col min="13" max="13" width="8.28515625" customWidth="1"/>
    <col min="14" max="14" width="11.5703125" customWidth="1"/>
    <col min="15" max="15" width="15.85546875" customWidth="1"/>
    <col min="16" max="16" width="17.28515625" customWidth="1"/>
    <col min="17" max="17" width="12.85546875" style="46" customWidth="1"/>
    <col min="18" max="18" width="18" customWidth="1"/>
    <col min="19" max="19" width="14.7109375" customWidth="1"/>
    <col min="20" max="20" width="12" customWidth="1"/>
  </cols>
  <sheetData>
    <row r="1" spans="1:20" ht="41.25" customHeight="1" x14ac:dyDescent="0.25">
      <c r="B1" s="67" t="s">
        <v>92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60" x14ac:dyDescent="0.2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103</v>
      </c>
      <c r="L2" s="24" t="s">
        <v>16</v>
      </c>
      <c r="M2" s="24" t="s">
        <v>177</v>
      </c>
      <c r="N2" s="24" t="s">
        <v>179</v>
      </c>
      <c r="O2" s="26" t="s">
        <v>17</v>
      </c>
      <c r="P2" s="26" t="s">
        <v>18</v>
      </c>
      <c r="Q2" s="48" t="s">
        <v>163</v>
      </c>
      <c r="R2" s="26" t="s">
        <v>21</v>
      </c>
      <c r="S2" s="26" t="s">
        <v>101</v>
      </c>
      <c r="T2" s="24" t="s">
        <v>25</v>
      </c>
    </row>
    <row r="3" spans="1:20" ht="60" x14ac:dyDescent="0.25">
      <c r="A3" s="3">
        <v>1</v>
      </c>
      <c r="B3" s="1" t="s">
        <v>41</v>
      </c>
      <c r="C3" s="8" t="s">
        <v>35</v>
      </c>
      <c r="D3" s="1" t="s">
        <v>2</v>
      </c>
      <c r="E3" s="3">
        <v>9338252</v>
      </c>
      <c r="F3" s="13" t="s">
        <v>47</v>
      </c>
      <c r="G3" s="1" t="s">
        <v>46</v>
      </c>
      <c r="H3" s="8" t="s">
        <v>42</v>
      </c>
      <c r="I3" s="3">
        <v>5</v>
      </c>
      <c r="J3" s="3">
        <v>2</v>
      </c>
      <c r="K3" s="8" t="s">
        <v>48</v>
      </c>
      <c r="L3" s="8" t="s">
        <v>217</v>
      </c>
      <c r="M3" s="8"/>
      <c r="N3" s="8"/>
      <c r="O3" s="12">
        <f t="shared" ref="O3:O10" si="0">SUM(P3+R3)</f>
        <v>60610.91</v>
      </c>
      <c r="P3" s="12">
        <v>30858.51</v>
      </c>
      <c r="Q3" s="47">
        <f t="shared" ref="Q3:Q10" si="1">SUM(R3*100/O3)</f>
        <v>49.087532261106126</v>
      </c>
      <c r="R3" s="16">
        <v>29752.400000000001</v>
      </c>
      <c r="S3" s="16"/>
      <c r="T3" s="10">
        <v>44915</v>
      </c>
    </row>
    <row r="4" spans="1:20" ht="60" x14ac:dyDescent="0.25">
      <c r="A4" s="27">
        <v>2</v>
      </c>
      <c r="B4" s="1" t="s">
        <v>49</v>
      </c>
      <c r="C4" s="8" t="s">
        <v>50</v>
      </c>
      <c r="D4" s="1" t="s">
        <v>2</v>
      </c>
      <c r="E4" s="11" t="s">
        <v>51</v>
      </c>
      <c r="F4" s="8" t="s">
        <v>55</v>
      </c>
      <c r="G4" s="1" t="s">
        <v>56</v>
      </c>
      <c r="H4" s="2" t="s">
        <v>52</v>
      </c>
      <c r="I4" s="11" t="s">
        <v>53</v>
      </c>
      <c r="J4" s="3">
        <v>1</v>
      </c>
      <c r="K4" s="2" t="s">
        <v>68</v>
      </c>
      <c r="L4" s="8" t="s">
        <v>54</v>
      </c>
      <c r="M4" s="8"/>
      <c r="N4" s="8"/>
      <c r="O4" s="12">
        <f t="shared" si="0"/>
        <v>9950</v>
      </c>
      <c r="P4" s="12">
        <v>6965</v>
      </c>
      <c r="Q4" s="47">
        <f t="shared" si="1"/>
        <v>30</v>
      </c>
      <c r="R4" s="16">
        <v>2985</v>
      </c>
      <c r="S4" s="16">
        <v>2985</v>
      </c>
      <c r="T4" s="10">
        <v>44949</v>
      </c>
    </row>
    <row r="5" spans="1:20" ht="60" x14ac:dyDescent="0.25">
      <c r="A5" s="27">
        <v>3</v>
      </c>
      <c r="B5" s="1" t="s">
        <v>79</v>
      </c>
      <c r="C5" s="8" t="s">
        <v>80</v>
      </c>
      <c r="D5" s="1" t="s">
        <v>2</v>
      </c>
      <c r="E5" s="3">
        <v>1253903</v>
      </c>
      <c r="F5" s="8" t="s">
        <v>84</v>
      </c>
      <c r="G5" s="19" t="s">
        <v>85</v>
      </c>
      <c r="H5" s="1" t="s">
        <v>81</v>
      </c>
      <c r="I5" s="3">
        <v>7</v>
      </c>
      <c r="J5" s="3">
        <v>1</v>
      </c>
      <c r="K5" s="8" t="s">
        <v>83</v>
      </c>
      <c r="L5" s="8" t="s">
        <v>82</v>
      </c>
      <c r="M5" s="8"/>
      <c r="N5" s="8"/>
      <c r="O5" s="12">
        <f t="shared" si="0"/>
        <v>101758</v>
      </c>
      <c r="P5" s="12">
        <v>71231</v>
      </c>
      <c r="Q5" s="47">
        <f t="shared" si="1"/>
        <v>29.99960691051318</v>
      </c>
      <c r="R5" s="12">
        <v>30527</v>
      </c>
      <c r="S5" s="12">
        <v>15696</v>
      </c>
      <c r="T5" s="10">
        <v>45012</v>
      </c>
    </row>
    <row r="6" spans="1:20" ht="70.5" customHeight="1" x14ac:dyDescent="0.25">
      <c r="A6" s="27">
        <v>4</v>
      </c>
      <c r="B6" s="1" t="s">
        <v>137</v>
      </c>
      <c r="C6" s="1" t="s">
        <v>138</v>
      </c>
      <c r="D6" s="1" t="s">
        <v>2</v>
      </c>
      <c r="E6" s="11" t="s">
        <v>139</v>
      </c>
      <c r="F6" s="8" t="s">
        <v>141</v>
      </c>
      <c r="G6" s="1" t="s">
        <v>142</v>
      </c>
      <c r="H6" s="8" t="s">
        <v>140</v>
      </c>
      <c r="I6" s="3">
        <v>9</v>
      </c>
      <c r="J6" s="3">
        <v>5</v>
      </c>
      <c r="K6" s="8" t="s">
        <v>144</v>
      </c>
      <c r="L6" s="8" t="s">
        <v>143</v>
      </c>
      <c r="M6" s="13"/>
      <c r="N6" s="13"/>
      <c r="O6" s="12">
        <f t="shared" si="0"/>
        <v>115270</v>
      </c>
      <c r="P6" s="12">
        <v>80689</v>
      </c>
      <c r="Q6" s="47">
        <v>30</v>
      </c>
      <c r="R6" s="40">
        <v>34581</v>
      </c>
      <c r="S6" s="12">
        <v>8401.26</v>
      </c>
      <c r="T6" s="10">
        <v>45120</v>
      </c>
    </row>
    <row r="7" spans="1:20" ht="39" customHeight="1" x14ac:dyDescent="0.25">
      <c r="A7" s="27">
        <v>5</v>
      </c>
      <c r="B7" s="1" t="s">
        <v>149</v>
      </c>
      <c r="C7" s="8" t="s">
        <v>145</v>
      </c>
      <c r="D7" s="1" t="s">
        <v>147</v>
      </c>
      <c r="E7" s="3" t="s">
        <v>159</v>
      </c>
      <c r="F7" s="13" t="s">
        <v>156</v>
      </c>
      <c r="G7" s="1" t="s">
        <v>158</v>
      </c>
      <c r="H7" s="8" t="s">
        <v>150</v>
      </c>
      <c r="I7" s="3">
        <v>1</v>
      </c>
      <c r="J7" s="3">
        <v>0</v>
      </c>
      <c r="K7" s="8" t="s">
        <v>83</v>
      </c>
      <c r="L7" s="8" t="s">
        <v>157</v>
      </c>
      <c r="M7" s="8"/>
      <c r="N7" s="8"/>
      <c r="O7" s="12">
        <f t="shared" si="0"/>
        <v>6478</v>
      </c>
      <c r="P7" s="12">
        <v>4534.6000000000004</v>
      </c>
      <c r="Q7" s="47">
        <f t="shared" si="1"/>
        <v>30</v>
      </c>
      <c r="R7" s="16">
        <v>1943.4</v>
      </c>
      <c r="S7" s="16">
        <v>1958.4</v>
      </c>
      <c r="T7" s="10">
        <v>45154</v>
      </c>
    </row>
    <row r="8" spans="1:20" ht="45" x14ac:dyDescent="0.25">
      <c r="A8" s="27">
        <v>6</v>
      </c>
      <c r="B8" s="1" t="s">
        <v>148</v>
      </c>
      <c r="C8" s="8" t="s">
        <v>146</v>
      </c>
      <c r="D8" s="1" t="s">
        <v>2</v>
      </c>
      <c r="E8" s="43">
        <v>1315306</v>
      </c>
      <c r="F8" s="42" t="s">
        <v>154</v>
      </c>
      <c r="G8" s="1" t="s">
        <v>155</v>
      </c>
      <c r="H8" s="2" t="s">
        <v>151</v>
      </c>
      <c r="I8" s="11" t="s">
        <v>153</v>
      </c>
      <c r="J8" s="3">
        <v>5</v>
      </c>
      <c r="K8" s="8" t="s">
        <v>144</v>
      </c>
      <c r="L8" s="2" t="s">
        <v>152</v>
      </c>
      <c r="M8" s="8"/>
      <c r="N8" s="8"/>
      <c r="O8" s="12">
        <f t="shared" si="0"/>
        <v>90855</v>
      </c>
      <c r="P8" s="12">
        <v>72684</v>
      </c>
      <c r="Q8" s="47">
        <f t="shared" si="1"/>
        <v>20</v>
      </c>
      <c r="R8" s="16">
        <v>18171</v>
      </c>
      <c r="S8" s="16"/>
      <c r="T8" s="10">
        <v>45154</v>
      </c>
    </row>
    <row r="9" spans="1:20" ht="45" x14ac:dyDescent="0.25">
      <c r="A9" s="27">
        <v>7</v>
      </c>
      <c r="B9" s="1" t="s">
        <v>182</v>
      </c>
      <c r="C9" s="8" t="s">
        <v>161</v>
      </c>
      <c r="D9" s="1" t="s">
        <v>2</v>
      </c>
      <c r="E9" s="1">
        <v>4348085</v>
      </c>
      <c r="F9" s="8" t="s">
        <v>164</v>
      </c>
      <c r="G9" s="1" t="s">
        <v>165</v>
      </c>
      <c r="H9" s="1" t="s">
        <v>166</v>
      </c>
      <c r="I9" s="3">
        <v>11</v>
      </c>
      <c r="J9" s="3">
        <v>2</v>
      </c>
      <c r="K9" s="8" t="s">
        <v>168</v>
      </c>
      <c r="L9" s="8" t="s">
        <v>167</v>
      </c>
      <c r="M9" s="50"/>
      <c r="N9" s="50"/>
      <c r="O9" s="12">
        <f t="shared" si="0"/>
        <v>56037.399999999994</v>
      </c>
      <c r="P9" s="12">
        <v>44829.919999999998</v>
      </c>
      <c r="Q9" s="47">
        <f t="shared" si="1"/>
        <v>20.000000000000004</v>
      </c>
      <c r="R9" s="16">
        <v>11207.48</v>
      </c>
      <c r="S9" s="16"/>
      <c r="T9" s="10">
        <v>45182</v>
      </c>
    </row>
    <row r="10" spans="1:20" ht="45" x14ac:dyDescent="0.25">
      <c r="A10" s="27">
        <v>8</v>
      </c>
      <c r="B10" s="1" t="s">
        <v>181</v>
      </c>
      <c r="C10" s="8" t="s">
        <v>162</v>
      </c>
      <c r="D10" s="1" t="s">
        <v>2</v>
      </c>
      <c r="E10" s="1">
        <v>1551487</v>
      </c>
      <c r="F10" s="8" t="s">
        <v>169</v>
      </c>
      <c r="G10" s="1" t="s">
        <v>170</v>
      </c>
      <c r="H10" s="8" t="s">
        <v>171</v>
      </c>
      <c r="I10" s="3">
        <v>49</v>
      </c>
      <c r="J10" s="3">
        <v>5</v>
      </c>
      <c r="K10" s="8" t="s">
        <v>172</v>
      </c>
      <c r="L10" s="8" t="s">
        <v>173</v>
      </c>
      <c r="M10" s="8"/>
      <c r="N10" s="8"/>
      <c r="O10" s="12">
        <f t="shared" si="0"/>
        <v>126563</v>
      </c>
      <c r="P10" s="12">
        <v>101250.4</v>
      </c>
      <c r="Q10" s="47">
        <f t="shared" si="1"/>
        <v>20</v>
      </c>
      <c r="R10" s="16">
        <v>25312.6</v>
      </c>
      <c r="S10" s="16"/>
      <c r="T10" s="10">
        <v>45182</v>
      </c>
    </row>
    <row r="11" spans="1:20" ht="60" x14ac:dyDescent="0.25">
      <c r="A11" s="27">
        <v>9</v>
      </c>
      <c r="B11" s="1" t="s">
        <v>204</v>
      </c>
      <c r="C11" s="8" t="s">
        <v>198</v>
      </c>
      <c r="D11" s="1" t="s">
        <v>2</v>
      </c>
      <c r="E11" s="60">
        <v>2914596</v>
      </c>
      <c r="F11" s="59" t="s">
        <v>199</v>
      </c>
      <c r="G11" s="60" t="s">
        <v>200</v>
      </c>
      <c r="H11" s="57" t="s">
        <v>201</v>
      </c>
      <c r="I11" s="3">
        <v>10</v>
      </c>
      <c r="J11" s="3">
        <v>2</v>
      </c>
      <c r="K11" s="8" t="s">
        <v>202</v>
      </c>
      <c r="L11" s="8" t="s">
        <v>203</v>
      </c>
      <c r="M11" s="8"/>
      <c r="N11" s="8"/>
      <c r="O11" s="12">
        <v>25000</v>
      </c>
      <c r="P11" s="12">
        <v>20000</v>
      </c>
      <c r="Q11" s="47">
        <v>20</v>
      </c>
      <c r="R11" s="12">
        <v>5000</v>
      </c>
      <c r="S11" s="12"/>
      <c r="T11" s="10">
        <v>45249</v>
      </c>
    </row>
    <row r="12" spans="1:20" x14ac:dyDescent="0.25">
      <c r="A12" s="27"/>
      <c r="B12" s="1"/>
      <c r="C12" s="35"/>
      <c r="D12" s="1"/>
      <c r="E12" s="1"/>
      <c r="F12" s="8"/>
      <c r="G12" s="19"/>
      <c r="H12" s="1"/>
      <c r="I12" s="3"/>
      <c r="J12" s="3"/>
      <c r="K12" s="8"/>
      <c r="L12" s="8"/>
      <c r="M12" s="8"/>
      <c r="N12" s="8"/>
      <c r="O12" s="12"/>
      <c r="P12" s="12"/>
      <c r="Q12" s="44"/>
      <c r="R12" s="12"/>
      <c r="S12" s="12"/>
      <c r="T12" s="10"/>
    </row>
    <row r="13" spans="1:20" x14ac:dyDescent="0.25">
      <c r="A13" s="27"/>
      <c r="B13" s="1"/>
      <c r="C13" s="35"/>
      <c r="D13" s="1"/>
      <c r="E13" s="1"/>
      <c r="F13" s="8"/>
      <c r="G13" s="19"/>
      <c r="H13" s="1"/>
      <c r="I13" s="3"/>
      <c r="J13" s="3"/>
      <c r="K13" s="8"/>
      <c r="L13" s="8"/>
      <c r="M13" s="8"/>
      <c r="N13" s="8"/>
      <c r="O13" s="12"/>
      <c r="P13" s="12"/>
      <c r="Q13" s="44"/>
      <c r="R13" s="12"/>
      <c r="S13" s="12"/>
      <c r="T13" s="10"/>
    </row>
    <row r="14" spans="1:20" ht="15.75" x14ac:dyDescent="0.25">
      <c r="A14" s="30"/>
      <c r="B14" s="28"/>
      <c r="C14" s="41"/>
      <c r="D14" s="28"/>
      <c r="E14" s="28"/>
      <c r="F14" s="28"/>
      <c r="G14" s="32"/>
      <c r="H14" s="28"/>
      <c r="I14" s="28"/>
      <c r="J14" s="30">
        <f>SUM(J3:J11)</f>
        <v>23</v>
      </c>
      <c r="K14" s="28"/>
      <c r="L14" s="28"/>
      <c r="M14" s="8"/>
      <c r="N14" s="8"/>
      <c r="O14" s="33">
        <f>SUM(O3:O11)</f>
        <v>592522.31000000006</v>
      </c>
      <c r="P14" s="34">
        <f>SUM(P3:P11)</f>
        <v>433042.42999999993</v>
      </c>
      <c r="Q14" s="45"/>
      <c r="R14" s="34">
        <f>SUM(R3:R11)</f>
        <v>159479.87999999998</v>
      </c>
      <c r="S14" s="34">
        <f>SUM(S3:S11)</f>
        <v>29040.660000000003</v>
      </c>
      <c r="T14" s="28"/>
    </row>
    <row r="15" spans="1:20" x14ac:dyDescent="0.25">
      <c r="M15" s="4"/>
      <c r="N15" s="4"/>
    </row>
    <row r="16" spans="1:20" ht="15.75" x14ac:dyDescent="0.25">
      <c r="M16" s="53"/>
      <c r="N16" s="53"/>
      <c r="R16" s="17"/>
    </row>
    <row r="20" spans="13:14" x14ac:dyDescent="0.25">
      <c r="M20" s="7"/>
      <c r="N20" s="7"/>
    </row>
  </sheetData>
  <mergeCells count="1">
    <mergeCell ref="B1:T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showGridLines="0" zoomScale="120" zoomScaleNormal="120" workbookViewId="0">
      <selection activeCell="E12" sqref="E12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11.28515625" customWidth="1"/>
    <col min="4" max="4" width="20.7109375" customWidth="1"/>
    <col min="5" max="5" width="16.5703125" customWidth="1"/>
    <col min="6" max="6" width="19.42578125" bestFit="1" customWidth="1"/>
    <col min="7" max="7" width="13.5703125" bestFit="1" customWidth="1"/>
    <col min="8" max="8" width="12" bestFit="1" customWidth="1"/>
    <col min="9" max="9" width="13.85546875" customWidth="1"/>
    <col min="10" max="10" width="13.140625" customWidth="1"/>
  </cols>
  <sheetData>
    <row r="1" spans="1:10" ht="18.75" x14ac:dyDescent="0.3">
      <c r="D1" s="68" t="s">
        <v>93</v>
      </c>
      <c r="E1" s="68"/>
      <c r="F1" s="68"/>
      <c r="G1" s="68"/>
      <c r="H1" s="68"/>
    </row>
    <row r="2" spans="1:10" x14ac:dyDescent="0.25">
      <c r="A2" s="22"/>
      <c r="B2" s="23" t="s">
        <v>100</v>
      </c>
      <c r="C2" s="23" t="s">
        <v>99</v>
      </c>
      <c r="D2" s="23" t="s">
        <v>94</v>
      </c>
      <c r="E2" s="23" t="s">
        <v>95</v>
      </c>
      <c r="F2" s="23" t="s">
        <v>96</v>
      </c>
      <c r="G2" s="23" t="s">
        <v>97</v>
      </c>
      <c r="H2" s="23" t="s">
        <v>98</v>
      </c>
      <c r="I2" s="23" t="s">
        <v>101</v>
      </c>
      <c r="J2" s="23" t="s">
        <v>185</v>
      </c>
    </row>
    <row r="3" spans="1:10" x14ac:dyDescent="0.25">
      <c r="A3" s="20" t="s">
        <v>104</v>
      </c>
      <c r="B3" s="27">
        <v>60</v>
      </c>
      <c r="C3" s="37">
        <v>15</v>
      </c>
      <c r="D3" s="3">
        <v>20</v>
      </c>
      <c r="E3" s="21">
        <f>Keighley!O24</f>
        <v>4124883.27</v>
      </c>
      <c r="F3" s="21">
        <f>Keighley!P24</f>
        <v>3481412.68</v>
      </c>
      <c r="G3" s="35">
        <f>Keighley!R24</f>
        <v>643470.59</v>
      </c>
      <c r="H3" s="3">
        <f>Keighley!J24</f>
        <v>66</v>
      </c>
      <c r="I3" s="36">
        <f>Keighley!S24</f>
        <v>221943.44999999998</v>
      </c>
      <c r="J3" s="21">
        <f>G3/D3</f>
        <v>32173.529499999997</v>
      </c>
    </row>
    <row r="4" spans="1:10" x14ac:dyDescent="0.25">
      <c r="A4" s="20" t="s">
        <v>105</v>
      </c>
      <c r="B4" s="27">
        <v>37</v>
      </c>
      <c r="C4" s="37">
        <v>10</v>
      </c>
      <c r="D4" s="3">
        <v>9</v>
      </c>
      <c r="E4" s="21">
        <f>Shipley!O14</f>
        <v>592522.31000000006</v>
      </c>
      <c r="F4" s="21">
        <f>Shipley!P14</f>
        <v>433042.42999999993</v>
      </c>
      <c r="G4" s="35">
        <f>Shipley!R14</f>
        <v>159479.87999999998</v>
      </c>
      <c r="H4" s="3">
        <f>Shipley!J14</f>
        <v>23</v>
      </c>
      <c r="I4" s="36">
        <f>Shipley!S14</f>
        <v>29040.660000000003</v>
      </c>
      <c r="J4" s="21">
        <f>G4/D4</f>
        <v>17719.986666666664</v>
      </c>
    </row>
    <row r="6" spans="1:10" x14ac:dyDescent="0.25">
      <c r="I6" s="17">
        <f>I3+I4</f>
        <v>250984.11</v>
      </c>
    </row>
  </sheetData>
  <mergeCells count="1">
    <mergeCell ref="D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Katie Phillips</cp:lastModifiedBy>
  <cp:lastPrinted>2023-06-30T14:26:08Z</cp:lastPrinted>
  <dcterms:created xsi:type="dcterms:W3CDTF">2022-12-07T11:30:58Z</dcterms:created>
  <dcterms:modified xsi:type="dcterms:W3CDTF">2024-03-06T14:14:16Z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-GalaxkeyClassification">
    <vt:lpwstr>OFFICIAL</vt:lpwstr>
  </property>
</Properties>
</file>